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ile-sv\共有\ZEB G\●ZEB事業報告\R07 完了\最新\"/>
    </mc:Choice>
  </mc:AlternateContent>
  <xr:revisionPtr revIDLastSave="0" documentId="13_ncr:1_{09CD5E09-E79F-4680-9546-CCF8E0FF5B46}" xr6:coauthVersionLast="47" xr6:coauthVersionMax="47" xr10:uidLastSave="{00000000-0000-0000-0000-000000000000}"/>
  <bookViews>
    <workbookView xWindow="-120" yWindow="-120" windowWidth="29040" windowHeight="15720" tabRatio="786" xr2:uid="{00000000-000D-0000-FFFF-FFFF00000000}"/>
  </bookViews>
  <sheets>
    <sheet name="※注意事項" sheetId="6" r:id="rId1"/>
    <sheet name="事業報告書" sheetId="23" r:id="rId2"/>
    <sheet name="別紙1" sheetId="4" r:id="rId3"/>
    <sheet name="実績評価" sheetId="2" r:id="rId4"/>
    <sheet name="月別実績（完了年度分）" sheetId="18" r:id="rId5"/>
    <sheet name="月別実績（1回目）" sheetId="10" r:id="rId6"/>
    <sheet name="月別実績（2回目）" sheetId="19" r:id="rId7"/>
    <sheet name="月別実績（3回目）" sheetId="20" r:id="rId8"/>
    <sheet name="月別実績（4回目）" sheetId="21" r:id="rId9"/>
    <sheet name="月別実績（5回目）" sheetId="22" r:id="rId10"/>
    <sheet name="未評価技術の導入評価" sheetId="13" r:id="rId11"/>
    <sheet name="設備・計量区分" sheetId="5" r:id="rId12"/>
    <sheet name="未評価技術等" sheetId="12" state="hidden" r:id="rId13"/>
  </sheets>
  <definedNames>
    <definedName name="_xlnm.Print_Area" localSheetId="0">※注意事項!$B$1:$B$50</definedName>
    <definedName name="_xlnm.Print_Area" localSheetId="5">'月別実績（1回目）'!$B$1:$V$210</definedName>
    <definedName name="_xlnm.Print_Area" localSheetId="6">'月別実績（2回目）'!$B$1:$V$210</definedName>
    <definedName name="_xlnm.Print_Area" localSheetId="7">'月別実績（3回目）'!$B$1:$V$210</definedName>
    <definedName name="_xlnm.Print_Area" localSheetId="8">'月別実績（4回目）'!$B$1:$V$210</definedName>
    <definedName name="_xlnm.Print_Area" localSheetId="9">'月別実績（5回目）'!$B$1:$V$210</definedName>
    <definedName name="_xlnm.Print_Area" localSheetId="4">'月別実績（完了年度分）'!$B$1:$V$210</definedName>
    <definedName name="_xlnm.Print_Area" localSheetId="1">事業報告書!$A$1:$P$41</definedName>
    <definedName name="_xlnm.Print_Area" localSheetId="3">実績評価!$A$1:$N$124</definedName>
    <definedName name="_xlnm.Print_Area" localSheetId="2">別紙1!$A$1:$P$155</definedName>
    <definedName name="_xlnm.Print_Area" localSheetId="10">未評価技術の導入評価!$B$3:$J$33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9" i="22" l="1"/>
  <c r="F209" i="21"/>
  <c r="F209" i="20"/>
  <c r="F209" i="19"/>
  <c r="F209" i="18"/>
  <c r="F209" i="10"/>
  <c r="T21" i="21"/>
  <c r="P190" i="22"/>
  <c r="O190" i="22"/>
  <c r="N190" i="22"/>
  <c r="M190" i="22"/>
  <c r="L190" i="22"/>
  <c r="K190" i="22"/>
  <c r="J190" i="22"/>
  <c r="I190" i="22"/>
  <c r="H190" i="22"/>
  <c r="G190" i="22"/>
  <c r="F190" i="22"/>
  <c r="E190" i="22"/>
  <c r="P190" i="21"/>
  <c r="O190" i="21"/>
  <c r="N190" i="21"/>
  <c r="M190" i="21"/>
  <c r="L190" i="21"/>
  <c r="K190" i="21"/>
  <c r="J190" i="21"/>
  <c r="I190" i="21"/>
  <c r="H190" i="21"/>
  <c r="G190" i="21"/>
  <c r="F190" i="21"/>
  <c r="E190" i="21"/>
  <c r="P190" i="20"/>
  <c r="O190" i="20"/>
  <c r="N190" i="20"/>
  <c r="M190" i="20"/>
  <c r="L190" i="20"/>
  <c r="K190" i="20"/>
  <c r="J190" i="20"/>
  <c r="I190" i="20"/>
  <c r="H190" i="20"/>
  <c r="G190" i="20"/>
  <c r="F190" i="20"/>
  <c r="E190" i="20"/>
  <c r="P190" i="19"/>
  <c r="O190" i="19"/>
  <c r="N190" i="19"/>
  <c r="M190" i="19"/>
  <c r="L190" i="19"/>
  <c r="K190" i="19"/>
  <c r="J190" i="19"/>
  <c r="I190" i="19"/>
  <c r="H190" i="19"/>
  <c r="G190" i="19"/>
  <c r="F190" i="19"/>
  <c r="E190" i="19"/>
  <c r="P190" i="10"/>
  <c r="O190" i="10"/>
  <c r="N190" i="10"/>
  <c r="M190" i="10"/>
  <c r="L190" i="10"/>
  <c r="K190" i="10"/>
  <c r="J190" i="10"/>
  <c r="I190" i="10"/>
  <c r="H190" i="10"/>
  <c r="G190" i="10"/>
  <c r="F190" i="10"/>
  <c r="E190" i="10"/>
  <c r="P181" i="22"/>
  <c r="O181" i="22"/>
  <c r="N181" i="22"/>
  <c r="M181" i="22"/>
  <c r="L181" i="22"/>
  <c r="K181" i="22"/>
  <c r="J181" i="22"/>
  <c r="I181" i="22"/>
  <c r="H181" i="22"/>
  <c r="G181" i="22"/>
  <c r="F181" i="22"/>
  <c r="E181" i="22"/>
  <c r="P181" i="21"/>
  <c r="O181" i="21"/>
  <c r="N181" i="21"/>
  <c r="M181" i="21"/>
  <c r="L181" i="21"/>
  <c r="K181" i="21"/>
  <c r="J181" i="21"/>
  <c r="I181" i="21"/>
  <c r="H181" i="21"/>
  <c r="G181" i="21"/>
  <c r="F181" i="21"/>
  <c r="E181" i="21"/>
  <c r="P181" i="20"/>
  <c r="O181" i="20"/>
  <c r="N181" i="20"/>
  <c r="M181" i="20"/>
  <c r="L181" i="20"/>
  <c r="K181" i="20"/>
  <c r="J181" i="20"/>
  <c r="I181" i="20"/>
  <c r="H181" i="20"/>
  <c r="G181" i="20"/>
  <c r="F181" i="20"/>
  <c r="E181" i="20"/>
  <c r="P181" i="19"/>
  <c r="O181" i="19"/>
  <c r="N181" i="19"/>
  <c r="M181" i="19"/>
  <c r="L181" i="19"/>
  <c r="K181" i="19"/>
  <c r="J181" i="19"/>
  <c r="I181" i="19"/>
  <c r="H181" i="19"/>
  <c r="G181" i="19"/>
  <c r="F181" i="19"/>
  <c r="E181" i="19"/>
  <c r="P181" i="10"/>
  <c r="O181" i="10"/>
  <c r="N181" i="10"/>
  <c r="M181" i="10"/>
  <c r="L181" i="10"/>
  <c r="K181" i="10"/>
  <c r="J181" i="10"/>
  <c r="I181" i="10"/>
  <c r="H181" i="10"/>
  <c r="G181" i="10"/>
  <c r="F181" i="10"/>
  <c r="E181" i="10"/>
  <c r="P173" i="22"/>
  <c r="O173" i="22"/>
  <c r="N173" i="22"/>
  <c r="M173" i="22"/>
  <c r="L173" i="22"/>
  <c r="K173" i="22"/>
  <c r="J173" i="22"/>
  <c r="I173" i="22"/>
  <c r="H173" i="22"/>
  <c r="G173" i="22"/>
  <c r="F173" i="22"/>
  <c r="E173" i="22"/>
  <c r="P173" i="21"/>
  <c r="O173" i="21"/>
  <c r="N173" i="21"/>
  <c r="M173" i="21"/>
  <c r="L173" i="21"/>
  <c r="K173" i="21"/>
  <c r="J173" i="21"/>
  <c r="I173" i="21"/>
  <c r="H173" i="21"/>
  <c r="G173" i="21"/>
  <c r="F173" i="21"/>
  <c r="E173" i="21"/>
  <c r="P173" i="20"/>
  <c r="O173" i="20"/>
  <c r="N173" i="20"/>
  <c r="M173" i="20"/>
  <c r="L173" i="20"/>
  <c r="K173" i="20"/>
  <c r="J173" i="20"/>
  <c r="I173" i="20"/>
  <c r="H173" i="20"/>
  <c r="G173" i="20"/>
  <c r="F173" i="20"/>
  <c r="E173" i="20"/>
  <c r="P173" i="19"/>
  <c r="O173" i="19"/>
  <c r="N173" i="19"/>
  <c r="M173" i="19"/>
  <c r="L173" i="19"/>
  <c r="K173" i="19"/>
  <c r="J173" i="19"/>
  <c r="I173" i="19"/>
  <c r="H173" i="19"/>
  <c r="G173" i="19"/>
  <c r="F173" i="19"/>
  <c r="E173" i="19"/>
  <c r="P173" i="10"/>
  <c r="O173" i="10"/>
  <c r="N173" i="10"/>
  <c r="M173" i="10"/>
  <c r="L173" i="10"/>
  <c r="K173" i="10"/>
  <c r="J173" i="10"/>
  <c r="I173" i="10"/>
  <c r="H173" i="10"/>
  <c r="G173" i="10"/>
  <c r="F173" i="10"/>
  <c r="E173" i="10"/>
  <c r="P164" i="22"/>
  <c r="O164" i="22"/>
  <c r="N164" i="22"/>
  <c r="M164" i="22"/>
  <c r="L164" i="22"/>
  <c r="K164" i="22"/>
  <c r="J164" i="22"/>
  <c r="I164" i="22"/>
  <c r="H164" i="22"/>
  <c r="G164" i="22"/>
  <c r="F164" i="22"/>
  <c r="E164" i="22"/>
  <c r="P164" i="21"/>
  <c r="O164" i="21"/>
  <c r="N164" i="21"/>
  <c r="M164" i="21"/>
  <c r="L164" i="21"/>
  <c r="K164" i="21"/>
  <c r="J164" i="21"/>
  <c r="I164" i="21"/>
  <c r="H164" i="21"/>
  <c r="G164" i="21"/>
  <c r="F164" i="21"/>
  <c r="E164" i="21"/>
  <c r="P164" i="20"/>
  <c r="O164" i="20"/>
  <c r="N164" i="20"/>
  <c r="M164" i="20"/>
  <c r="L164" i="20"/>
  <c r="K164" i="20"/>
  <c r="J164" i="20"/>
  <c r="I164" i="20"/>
  <c r="H164" i="20"/>
  <c r="G164" i="20"/>
  <c r="F164" i="20"/>
  <c r="E164" i="20"/>
  <c r="P164" i="19"/>
  <c r="O164" i="19"/>
  <c r="N164" i="19"/>
  <c r="M164" i="19"/>
  <c r="L164" i="19"/>
  <c r="K164" i="19"/>
  <c r="J164" i="19"/>
  <c r="I164" i="19"/>
  <c r="H164" i="19"/>
  <c r="G164" i="19"/>
  <c r="F164" i="19"/>
  <c r="E164" i="19"/>
  <c r="P164" i="10"/>
  <c r="O164" i="10"/>
  <c r="N164" i="10"/>
  <c r="M164" i="10"/>
  <c r="L164" i="10"/>
  <c r="K164" i="10"/>
  <c r="J164" i="10"/>
  <c r="I164" i="10"/>
  <c r="H164" i="10"/>
  <c r="G164" i="10"/>
  <c r="F164" i="10"/>
  <c r="E164" i="10"/>
  <c r="D70" i="22"/>
  <c r="D54" i="22"/>
  <c r="D70" i="21"/>
  <c r="D54" i="21"/>
  <c r="D70" i="20"/>
  <c r="D54" i="20"/>
  <c r="D70" i="19"/>
  <c r="D54" i="19"/>
  <c r="D70" i="10"/>
  <c r="D54" i="10"/>
  <c r="D88" i="18"/>
  <c r="M140" i="22"/>
  <c r="L140" i="22"/>
  <c r="K140" i="22"/>
  <c r="M140" i="21"/>
  <c r="L140" i="21"/>
  <c r="K140" i="21"/>
  <c r="M140" i="20"/>
  <c r="L140" i="20"/>
  <c r="K140" i="20"/>
  <c r="M140" i="19"/>
  <c r="L140" i="19"/>
  <c r="K140" i="19"/>
  <c r="M140" i="10"/>
  <c r="L140" i="10"/>
  <c r="K140" i="10"/>
  <c r="M140" i="18"/>
  <c r="L140" i="18"/>
  <c r="K140" i="18"/>
  <c r="AJ44" i="23"/>
  <c r="T13" i="23" s="1"/>
  <c r="T5" i="23"/>
  <c r="U37" i="23" s="1"/>
  <c r="E28" i="23"/>
  <c r="D13" i="2" s="1"/>
  <c r="G2" i="2" l="1"/>
  <c r="I37" i="23"/>
  <c r="E12" i="2"/>
  <c r="B2" i="4"/>
  <c r="T27" i="23"/>
  <c r="E27" i="23" s="1"/>
  <c r="B3" i="4"/>
  <c r="A15" i="23"/>
  <c r="B20" i="23" s="1"/>
  <c r="I36" i="23"/>
  <c r="H35" i="23"/>
  <c r="H34" i="23"/>
  <c r="F23" i="23"/>
  <c r="C23" i="23"/>
  <c r="B23" i="23"/>
  <c r="E19" i="23"/>
  <c r="B19" i="23"/>
  <c r="L3" i="23"/>
  <c r="H16" i="23"/>
  <c r="C31" i="23" s="1"/>
  <c r="F14" i="23"/>
  <c r="J11" i="23" l="1"/>
  <c r="J10" i="23"/>
  <c r="J9" i="23"/>
  <c r="L4" i="23"/>
  <c r="U62" i="18" l="1"/>
  <c r="U142" i="21"/>
  <c r="U1" i="20"/>
  <c r="U107" i="10"/>
  <c r="U1" i="21"/>
  <c r="U200" i="20"/>
  <c r="U172" i="20"/>
  <c r="U84" i="22"/>
  <c r="U32" i="19"/>
  <c r="U1" i="19"/>
  <c r="U107" i="18"/>
  <c r="U1" i="22"/>
  <c r="U84" i="20"/>
  <c r="U62" i="21"/>
  <c r="U107" i="21"/>
  <c r="U200" i="19"/>
  <c r="U84" i="10"/>
  <c r="U172" i="19"/>
  <c r="U62" i="10"/>
  <c r="U200" i="22"/>
  <c r="U32" i="21"/>
  <c r="U142" i="19"/>
  <c r="U32" i="10"/>
  <c r="U107" i="19"/>
  <c r="U1" i="10"/>
  <c r="U200" i="18"/>
  <c r="U107" i="22"/>
  <c r="U142" i="18"/>
  <c r="U200" i="21"/>
  <c r="U32" i="18"/>
  <c r="U62" i="22"/>
  <c r="U84" i="21"/>
  <c r="U172" i="22"/>
  <c r="U142" i="22"/>
  <c r="U84" i="19"/>
  <c r="U62" i="19"/>
  <c r="U172" i="18"/>
  <c r="U142" i="20"/>
  <c r="U32" i="22"/>
  <c r="U107" i="20"/>
  <c r="U200" i="10"/>
  <c r="U84" i="18"/>
  <c r="U160" i="10"/>
  <c r="U172" i="21"/>
  <c r="U32" i="20"/>
  <c r="U142" i="10"/>
  <c r="U1" i="18"/>
  <c r="U62" i="20"/>
  <c r="B2" i="2"/>
  <c r="N108" i="2"/>
  <c r="N91" i="2"/>
  <c r="N73" i="2"/>
  <c r="N39" i="2"/>
  <c r="N20" i="2"/>
  <c r="N56" i="2"/>
  <c r="J85" i="2"/>
  <c r="D85" i="2"/>
  <c r="J68" i="2"/>
  <c r="D68" i="2"/>
  <c r="J51" i="2"/>
  <c r="D51" i="2"/>
  <c r="Q19" i="22"/>
  <c r="Q17" i="22"/>
  <c r="Q19" i="21"/>
  <c r="Q17" i="21"/>
  <c r="Q19" i="20"/>
  <c r="Q17" i="20"/>
  <c r="Q19" i="10"/>
  <c r="Q17" i="10"/>
  <c r="Q19" i="18"/>
  <c r="Q17" i="18"/>
  <c r="Q19" i="19"/>
  <c r="Q17" i="19"/>
  <c r="J35" i="2" l="1"/>
  <c r="J36" i="2" s="1"/>
  <c r="J37" i="2" s="1"/>
  <c r="T23" i="18" l="1"/>
  <c r="B133" i="4" l="1"/>
  <c r="B132" i="4"/>
  <c r="B107" i="4"/>
  <c r="B106" i="4"/>
  <c r="B81" i="4"/>
  <c r="B80" i="4"/>
  <c r="B55" i="4"/>
  <c r="B54" i="4"/>
  <c r="B29" i="4"/>
  <c r="B28" i="4"/>
  <c r="M151" i="22"/>
  <c r="M155" i="22" s="1"/>
  <c r="M158" i="22" s="1"/>
  <c r="L146" i="22"/>
  <c r="L155" i="22" s="1"/>
  <c r="L158" i="22" s="1"/>
  <c r="K146" i="22"/>
  <c r="K155" i="22" s="1"/>
  <c r="K158" i="22" s="1"/>
  <c r="M151" i="21"/>
  <c r="M155" i="21" s="1"/>
  <c r="M158" i="21" s="1"/>
  <c r="L146" i="21"/>
  <c r="L155" i="21" s="1"/>
  <c r="L158" i="21" s="1"/>
  <c r="K146" i="21"/>
  <c r="K155" i="21" s="1"/>
  <c r="K158" i="21" s="1"/>
  <c r="M151" i="20"/>
  <c r="M155" i="20" s="1"/>
  <c r="M158" i="20" s="1"/>
  <c r="L146" i="20"/>
  <c r="L155" i="20" s="1"/>
  <c r="L158" i="20" s="1"/>
  <c r="K146" i="20"/>
  <c r="K155" i="20" s="1"/>
  <c r="K158" i="20" s="1"/>
  <c r="M151" i="19"/>
  <c r="M155" i="19" s="1"/>
  <c r="M158" i="19" s="1"/>
  <c r="L146" i="19"/>
  <c r="L155" i="19" s="1"/>
  <c r="L158" i="19" s="1"/>
  <c r="K146" i="19"/>
  <c r="K155" i="19" s="1"/>
  <c r="K158" i="19" s="1"/>
  <c r="M151" i="18"/>
  <c r="M155" i="18" s="1"/>
  <c r="M158" i="18" s="1"/>
  <c r="L146" i="18"/>
  <c r="L155" i="18" s="1"/>
  <c r="L158" i="18" s="1"/>
  <c r="K146" i="18"/>
  <c r="K155" i="18" s="1"/>
  <c r="K158" i="18" s="1"/>
  <c r="M151" i="10"/>
  <c r="L146" i="10"/>
  <c r="K146" i="10"/>
  <c r="N77" i="2" l="1"/>
  <c r="F155" i="4" s="1"/>
  <c r="H77" i="2"/>
  <c r="N60" i="2"/>
  <c r="H60" i="2"/>
  <c r="N43" i="2"/>
  <c r="H43" i="2"/>
  <c r="U18" i="22" l="1"/>
  <c r="U16" i="22"/>
  <c r="U18" i="21"/>
  <c r="U16" i="21"/>
  <c r="U18" i="20"/>
  <c r="U16" i="20"/>
  <c r="R21" i="19"/>
  <c r="U21" i="19" s="1"/>
  <c r="U18" i="19"/>
  <c r="U16" i="19"/>
  <c r="U18" i="18"/>
  <c r="U16" i="18"/>
  <c r="P201" i="22"/>
  <c r="O201" i="22"/>
  <c r="N201" i="22"/>
  <c r="M201" i="22"/>
  <c r="L201" i="22"/>
  <c r="K201" i="22"/>
  <c r="J201" i="22"/>
  <c r="I201" i="22"/>
  <c r="H201" i="22"/>
  <c r="G201" i="22"/>
  <c r="F201" i="22"/>
  <c r="E201" i="22"/>
  <c r="P193" i="22"/>
  <c r="O193" i="22"/>
  <c r="N193" i="22"/>
  <c r="M193" i="22"/>
  <c r="L193" i="22"/>
  <c r="K193" i="22"/>
  <c r="J193" i="22"/>
  <c r="I193" i="22"/>
  <c r="H193" i="22"/>
  <c r="G193" i="22"/>
  <c r="F193" i="22"/>
  <c r="E193" i="22"/>
  <c r="P192" i="22"/>
  <c r="O192" i="22"/>
  <c r="N192" i="22"/>
  <c r="M192" i="22"/>
  <c r="L192" i="22"/>
  <c r="K192" i="22"/>
  <c r="J192" i="22"/>
  <c r="I192" i="22"/>
  <c r="H192" i="22"/>
  <c r="G192" i="22"/>
  <c r="F192" i="22"/>
  <c r="E192" i="22"/>
  <c r="P191" i="22"/>
  <c r="O191" i="22"/>
  <c r="N191" i="22"/>
  <c r="M191" i="22"/>
  <c r="L191" i="22"/>
  <c r="K191" i="22"/>
  <c r="J191" i="22"/>
  <c r="I191" i="22"/>
  <c r="H191" i="22"/>
  <c r="G191" i="22"/>
  <c r="F191" i="22"/>
  <c r="E191" i="22"/>
  <c r="F187" i="22"/>
  <c r="F207" i="22" s="1"/>
  <c r="P185" i="22"/>
  <c r="O185" i="22"/>
  <c r="N185" i="22"/>
  <c r="M185" i="22"/>
  <c r="L185" i="22"/>
  <c r="K185" i="22"/>
  <c r="J185" i="22"/>
  <c r="I185" i="22"/>
  <c r="H185" i="22"/>
  <c r="G185" i="22"/>
  <c r="F185" i="22"/>
  <c r="E185" i="22"/>
  <c r="C185" i="22"/>
  <c r="H179" i="22"/>
  <c r="G179" i="22"/>
  <c r="I176" i="22"/>
  <c r="G176" i="22"/>
  <c r="P169" i="22"/>
  <c r="O169" i="22"/>
  <c r="N169" i="22"/>
  <c r="M169" i="22"/>
  <c r="L169" i="22"/>
  <c r="K169" i="22"/>
  <c r="J169" i="22"/>
  <c r="I169" i="22"/>
  <c r="H169" i="22"/>
  <c r="G169" i="22"/>
  <c r="F169" i="22"/>
  <c r="E169" i="22"/>
  <c r="C169" i="22"/>
  <c r="P168" i="22"/>
  <c r="O168" i="22"/>
  <c r="N168" i="22"/>
  <c r="M168" i="22"/>
  <c r="L168" i="22"/>
  <c r="K168" i="22"/>
  <c r="J168" i="22"/>
  <c r="I168" i="22"/>
  <c r="H168" i="22"/>
  <c r="G168" i="22"/>
  <c r="F168" i="22"/>
  <c r="E168" i="22"/>
  <c r="K162" i="22"/>
  <c r="J162" i="22"/>
  <c r="N156" i="22"/>
  <c r="M144" i="22"/>
  <c r="L144" i="22"/>
  <c r="J140" i="22"/>
  <c r="M184" i="22" s="1"/>
  <c r="I140" i="22"/>
  <c r="K166" i="22" s="1"/>
  <c r="H140" i="22"/>
  <c r="L182" i="22" s="1"/>
  <c r="F140" i="22"/>
  <c r="I189" i="22" s="1"/>
  <c r="E140" i="22"/>
  <c r="O188" i="22" s="1"/>
  <c r="M129" i="22"/>
  <c r="L129" i="22"/>
  <c r="M128" i="22"/>
  <c r="L128" i="22"/>
  <c r="P121" i="22"/>
  <c r="O121" i="22"/>
  <c r="N121" i="22"/>
  <c r="M121" i="22"/>
  <c r="L121" i="22"/>
  <c r="K121" i="22"/>
  <c r="J121" i="22"/>
  <c r="I121" i="22"/>
  <c r="H121" i="22"/>
  <c r="G121" i="22"/>
  <c r="F121" i="22"/>
  <c r="E121" i="22"/>
  <c r="O117" i="22"/>
  <c r="N117" i="22"/>
  <c r="H117" i="22"/>
  <c r="G117" i="22"/>
  <c r="C117" i="22"/>
  <c r="F116" i="22"/>
  <c r="E116" i="22"/>
  <c r="C116" i="22"/>
  <c r="N115" i="22"/>
  <c r="L115" i="22"/>
  <c r="P100" i="22"/>
  <c r="O100" i="22"/>
  <c r="N100" i="22"/>
  <c r="M100" i="22"/>
  <c r="L100" i="22"/>
  <c r="K100" i="22"/>
  <c r="J100" i="22"/>
  <c r="I100" i="22"/>
  <c r="H100" i="22"/>
  <c r="G100" i="22"/>
  <c r="F100" i="22"/>
  <c r="E100" i="22"/>
  <c r="P99" i="22"/>
  <c r="O99" i="22"/>
  <c r="N99" i="22"/>
  <c r="M99" i="22"/>
  <c r="L99" i="22"/>
  <c r="K99" i="22"/>
  <c r="J99" i="22"/>
  <c r="I99" i="22"/>
  <c r="H99" i="22"/>
  <c r="G99" i="22"/>
  <c r="F99" i="22"/>
  <c r="E99" i="22"/>
  <c r="P98" i="22"/>
  <c r="P120" i="22" s="1"/>
  <c r="O98" i="22"/>
  <c r="O120" i="22" s="1"/>
  <c r="O122" i="22" s="1"/>
  <c r="N98" i="22"/>
  <c r="N120" i="22" s="1"/>
  <c r="N122" i="22" s="1"/>
  <c r="M98" i="22"/>
  <c r="M120" i="22" s="1"/>
  <c r="L98" i="22"/>
  <c r="L120" i="22" s="1"/>
  <c r="K98" i="22"/>
  <c r="K120" i="22" s="1"/>
  <c r="J98" i="22"/>
  <c r="J120" i="22" s="1"/>
  <c r="I98" i="22"/>
  <c r="I120" i="22" s="1"/>
  <c r="I122" i="22" s="1"/>
  <c r="H98" i="22"/>
  <c r="H120" i="22" s="1"/>
  <c r="H122" i="22" s="1"/>
  <c r="G98" i="22"/>
  <c r="G120" i="22" s="1"/>
  <c r="G122" i="22" s="1"/>
  <c r="F98" i="22"/>
  <c r="F120" i="22" s="1"/>
  <c r="F122" i="22" s="1"/>
  <c r="E98" i="22"/>
  <c r="E120" i="22" s="1"/>
  <c r="P96" i="22"/>
  <c r="O96" i="22"/>
  <c r="N96" i="22"/>
  <c r="M96" i="22"/>
  <c r="L96" i="22"/>
  <c r="K96" i="22"/>
  <c r="J96" i="22"/>
  <c r="I96" i="22"/>
  <c r="H96" i="22"/>
  <c r="G96" i="22"/>
  <c r="F96" i="22"/>
  <c r="E96" i="22"/>
  <c r="P95" i="22"/>
  <c r="O95" i="22"/>
  <c r="N95" i="22"/>
  <c r="M95" i="22"/>
  <c r="L95" i="22"/>
  <c r="K95" i="22"/>
  <c r="J95" i="22"/>
  <c r="I95" i="22"/>
  <c r="H95" i="22"/>
  <c r="G95" i="22"/>
  <c r="F95" i="22"/>
  <c r="E95" i="22"/>
  <c r="P94" i="22"/>
  <c r="P117" i="22" s="1"/>
  <c r="O94" i="22"/>
  <c r="N94" i="22"/>
  <c r="M94" i="22"/>
  <c r="M117" i="22" s="1"/>
  <c r="L94" i="22"/>
  <c r="L117" i="22" s="1"/>
  <c r="K94" i="22"/>
  <c r="K117" i="22" s="1"/>
  <c r="J94" i="22"/>
  <c r="J117" i="22" s="1"/>
  <c r="I94" i="22"/>
  <c r="I117" i="22" s="1"/>
  <c r="H94" i="22"/>
  <c r="G94" i="22"/>
  <c r="F94" i="22"/>
  <c r="F117" i="22" s="1"/>
  <c r="E94" i="22"/>
  <c r="E117" i="22" s="1"/>
  <c r="D94" i="22"/>
  <c r="C94" i="22"/>
  <c r="P93" i="22"/>
  <c r="P116" i="22" s="1"/>
  <c r="O93" i="22"/>
  <c r="O116" i="22" s="1"/>
  <c r="N93" i="22"/>
  <c r="N116" i="22" s="1"/>
  <c r="M93" i="22"/>
  <c r="M116" i="22" s="1"/>
  <c r="L93" i="22"/>
  <c r="L116" i="22" s="1"/>
  <c r="K93" i="22"/>
  <c r="K116" i="22" s="1"/>
  <c r="J93" i="22"/>
  <c r="J116" i="22" s="1"/>
  <c r="I93" i="22"/>
  <c r="I116" i="22" s="1"/>
  <c r="H93" i="22"/>
  <c r="H116" i="22" s="1"/>
  <c r="G93" i="22"/>
  <c r="G116" i="22" s="1"/>
  <c r="F93" i="22"/>
  <c r="E93" i="22"/>
  <c r="D93" i="22"/>
  <c r="C93" i="22"/>
  <c r="P92" i="22"/>
  <c r="P115" i="22" s="1"/>
  <c r="O92" i="22"/>
  <c r="O115" i="22" s="1"/>
  <c r="N92" i="22"/>
  <c r="M92" i="22"/>
  <c r="M115" i="22" s="1"/>
  <c r="L92" i="22"/>
  <c r="K92" i="22"/>
  <c r="K115" i="22" s="1"/>
  <c r="J92" i="22"/>
  <c r="J115" i="22" s="1"/>
  <c r="I92" i="22"/>
  <c r="I115" i="22" s="1"/>
  <c r="H92" i="22"/>
  <c r="H115" i="22" s="1"/>
  <c r="G92" i="22"/>
  <c r="G115" i="22" s="1"/>
  <c r="F92" i="22"/>
  <c r="F115" i="22" s="1"/>
  <c r="E92" i="22"/>
  <c r="E115" i="22" s="1"/>
  <c r="P91" i="22"/>
  <c r="O91" i="22"/>
  <c r="N91" i="22"/>
  <c r="M91" i="22"/>
  <c r="L91" i="22"/>
  <c r="K91" i="22"/>
  <c r="K114" i="22" s="1"/>
  <c r="J91" i="22"/>
  <c r="J114" i="22" s="1"/>
  <c r="I91" i="22"/>
  <c r="H91" i="22"/>
  <c r="G91" i="22"/>
  <c r="F91" i="22"/>
  <c r="E91" i="22"/>
  <c r="P90" i="22"/>
  <c r="O90" i="22"/>
  <c r="N90" i="22"/>
  <c r="M90" i="22"/>
  <c r="L90" i="22"/>
  <c r="K90" i="22"/>
  <c r="J90" i="22"/>
  <c r="J113" i="22" s="1"/>
  <c r="I90" i="22"/>
  <c r="H90" i="22"/>
  <c r="G90" i="22"/>
  <c r="F90" i="22"/>
  <c r="E90" i="22"/>
  <c r="P89" i="22"/>
  <c r="O89" i="22"/>
  <c r="N89" i="22"/>
  <c r="M89" i="22"/>
  <c r="L89" i="22"/>
  <c r="K89" i="22"/>
  <c r="J89" i="22"/>
  <c r="I89" i="22"/>
  <c r="H89" i="22"/>
  <c r="G89" i="22"/>
  <c r="F89" i="22"/>
  <c r="E89" i="22"/>
  <c r="P88" i="22"/>
  <c r="P111" i="22" s="1"/>
  <c r="O88" i="22"/>
  <c r="O111" i="22" s="1"/>
  <c r="N88" i="22"/>
  <c r="N111" i="22" s="1"/>
  <c r="M88" i="22"/>
  <c r="M111" i="22" s="1"/>
  <c r="L88" i="22"/>
  <c r="L111" i="22" s="1"/>
  <c r="K88" i="22"/>
  <c r="K111" i="22" s="1"/>
  <c r="J88" i="22"/>
  <c r="J111" i="22" s="1"/>
  <c r="I88" i="22"/>
  <c r="I111" i="22" s="1"/>
  <c r="H88" i="22"/>
  <c r="H111" i="22" s="1"/>
  <c r="G88" i="22"/>
  <c r="G111" i="22" s="1"/>
  <c r="F88" i="22"/>
  <c r="F111" i="22" s="1"/>
  <c r="E88" i="22"/>
  <c r="E111" i="22" s="1"/>
  <c r="P87" i="22"/>
  <c r="O87" i="22"/>
  <c r="N87" i="22"/>
  <c r="M87" i="22"/>
  <c r="L87" i="22"/>
  <c r="K87" i="22"/>
  <c r="J87" i="22"/>
  <c r="I87" i="22"/>
  <c r="H87" i="22"/>
  <c r="G87" i="22"/>
  <c r="F87" i="22"/>
  <c r="E87" i="22"/>
  <c r="P86" i="22"/>
  <c r="P104" i="22" s="1"/>
  <c r="O86" i="22"/>
  <c r="O104" i="22" s="1"/>
  <c r="N86" i="22"/>
  <c r="N104" i="22" s="1"/>
  <c r="M86" i="22"/>
  <c r="M104" i="22" s="1"/>
  <c r="L86" i="22"/>
  <c r="L104" i="22" s="1"/>
  <c r="K86" i="22"/>
  <c r="K104" i="22" s="1"/>
  <c r="J86" i="22"/>
  <c r="J104" i="22" s="1"/>
  <c r="I86" i="22"/>
  <c r="I104" i="22" s="1"/>
  <c r="H86" i="22"/>
  <c r="H104" i="22" s="1"/>
  <c r="G86" i="22"/>
  <c r="G104" i="22" s="1"/>
  <c r="F86" i="22"/>
  <c r="F104" i="22" s="1"/>
  <c r="E86" i="22"/>
  <c r="E104" i="22" s="1"/>
  <c r="P79" i="22"/>
  <c r="O79" i="22"/>
  <c r="Q75" i="22"/>
  <c r="G138" i="22" s="1"/>
  <c r="G154" i="22" s="1"/>
  <c r="Q74" i="22"/>
  <c r="F138" i="22" s="1"/>
  <c r="Q73" i="22"/>
  <c r="E138" i="22" s="1"/>
  <c r="Q72" i="22"/>
  <c r="Q71" i="22"/>
  <c r="E136" i="22" s="1"/>
  <c r="Q70" i="22"/>
  <c r="C70" i="22"/>
  <c r="Q69" i="22"/>
  <c r="J135" i="22" s="1"/>
  <c r="Q68" i="22"/>
  <c r="Q67" i="22"/>
  <c r="H135" i="22" s="1"/>
  <c r="Q66" i="22"/>
  <c r="G135" i="22" s="1"/>
  <c r="G151" i="22" s="1"/>
  <c r="Q65" i="22"/>
  <c r="F135" i="22" s="1"/>
  <c r="F151" i="22" s="1"/>
  <c r="Q64" i="22"/>
  <c r="W64" i="22" s="1"/>
  <c r="Q63" i="22"/>
  <c r="W63" i="22" s="1"/>
  <c r="Q62" i="22"/>
  <c r="E133" i="22" s="1"/>
  <c r="Q61" i="22"/>
  <c r="Q60" i="22"/>
  <c r="Q59" i="22"/>
  <c r="Q58" i="22"/>
  <c r="G157" i="22" s="1"/>
  <c r="Q57" i="22"/>
  <c r="F157" i="22" s="1"/>
  <c r="Q56" i="22"/>
  <c r="W56" i="22" s="1"/>
  <c r="Q55" i="22"/>
  <c r="E131" i="22" s="1"/>
  <c r="E147" i="22" s="1"/>
  <c r="Q54" i="22"/>
  <c r="L130" i="22" s="1"/>
  <c r="L139" i="22" s="1"/>
  <c r="C54" i="22"/>
  <c r="Q53" i="22"/>
  <c r="K130" i="22" s="1"/>
  <c r="K139" i="22" s="1"/>
  <c r="Q52" i="22"/>
  <c r="J130" i="22" s="1"/>
  <c r="Q51" i="22"/>
  <c r="I130" i="22" s="1"/>
  <c r="Q50" i="22"/>
  <c r="H130" i="22" s="1"/>
  <c r="H146" i="22" s="1"/>
  <c r="Q49" i="22"/>
  <c r="G130" i="22" s="1"/>
  <c r="G146" i="22" s="1"/>
  <c r="Q48" i="22"/>
  <c r="F130" i="22" s="1"/>
  <c r="F146" i="22" s="1"/>
  <c r="Q47" i="22"/>
  <c r="W47" i="22" s="1"/>
  <c r="P46" i="22"/>
  <c r="P85" i="22" s="1"/>
  <c r="P103" i="22" s="1"/>
  <c r="P108" i="22" s="1"/>
  <c r="P161" i="22" s="1"/>
  <c r="O46" i="22"/>
  <c r="O85" i="22" s="1"/>
  <c r="O103" i="22" s="1"/>
  <c r="O108" i="22" s="1"/>
  <c r="O161" i="22" s="1"/>
  <c r="N46" i="22"/>
  <c r="N85" i="22" s="1"/>
  <c r="N103" i="22" s="1"/>
  <c r="N108" i="22" s="1"/>
  <c r="N161" i="22" s="1"/>
  <c r="U42" i="22"/>
  <c r="Q42" i="22"/>
  <c r="U41" i="22"/>
  <c r="Q41" i="22"/>
  <c r="Q40" i="22"/>
  <c r="U39" i="22"/>
  <c r="Q39" i="22"/>
  <c r="T39" i="22" s="1"/>
  <c r="U38" i="22"/>
  <c r="P38" i="22"/>
  <c r="P97" i="22" s="1"/>
  <c r="O38" i="22"/>
  <c r="O97" i="22" s="1"/>
  <c r="O119" i="22" s="1"/>
  <c r="H152" i="4" s="1"/>
  <c r="K152" i="4" s="1"/>
  <c r="N38" i="22"/>
  <c r="N97" i="22" s="1"/>
  <c r="M38" i="22"/>
  <c r="M97" i="22" s="1"/>
  <c r="L38" i="22"/>
  <c r="L97" i="22" s="1"/>
  <c r="K38" i="22"/>
  <c r="K97" i="22" s="1"/>
  <c r="J38" i="22"/>
  <c r="J97" i="22" s="1"/>
  <c r="I38" i="22"/>
  <c r="I97" i="22" s="1"/>
  <c r="H38" i="22"/>
  <c r="H97" i="22" s="1"/>
  <c r="G38" i="22"/>
  <c r="G97" i="22" s="1"/>
  <c r="F38" i="22"/>
  <c r="F97" i="22" s="1"/>
  <c r="E38" i="22"/>
  <c r="E97" i="22" s="1"/>
  <c r="U37" i="22"/>
  <c r="Q37" i="22"/>
  <c r="T37" i="22" s="1"/>
  <c r="U36" i="22"/>
  <c r="Q36" i="22"/>
  <c r="P35" i="22"/>
  <c r="O35" i="22"/>
  <c r="N35" i="22"/>
  <c r="M35" i="22"/>
  <c r="M46" i="22" s="1"/>
  <c r="M85" i="22" s="1"/>
  <c r="M103" i="22" s="1"/>
  <c r="M108" i="22" s="1"/>
  <c r="M161" i="22" s="1"/>
  <c r="L35" i="22"/>
  <c r="L46" i="22" s="1"/>
  <c r="L85" i="22" s="1"/>
  <c r="L103" i="22" s="1"/>
  <c r="L108" i="22" s="1"/>
  <c r="L161" i="22" s="1"/>
  <c r="K35" i="22"/>
  <c r="K46" i="22" s="1"/>
  <c r="K85" i="22" s="1"/>
  <c r="K103" i="22" s="1"/>
  <c r="K108" i="22" s="1"/>
  <c r="K161" i="22" s="1"/>
  <c r="J35" i="22"/>
  <c r="J46" i="22" s="1"/>
  <c r="J85" i="22" s="1"/>
  <c r="J103" i="22" s="1"/>
  <c r="J108" i="22" s="1"/>
  <c r="J161" i="22" s="1"/>
  <c r="I35" i="22"/>
  <c r="I46" i="22" s="1"/>
  <c r="I85" i="22" s="1"/>
  <c r="I103" i="22" s="1"/>
  <c r="I108" i="22" s="1"/>
  <c r="I161" i="22" s="1"/>
  <c r="H35" i="22"/>
  <c r="H46" i="22" s="1"/>
  <c r="H85" i="22" s="1"/>
  <c r="H103" i="22" s="1"/>
  <c r="H108" i="22" s="1"/>
  <c r="H161" i="22" s="1"/>
  <c r="G35" i="22"/>
  <c r="G46" i="22" s="1"/>
  <c r="G85" i="22" s="1"/>
  <c r="G103" i="22" s="1"/>
  <c r="G108" i="22" s="1"/>
  <c r="G161" i="22" s="1"/>
  <c r="F35" i="22"/>
  <c r="F46" i="22" s="1"/>
  <c r="F85" i="22" s="1"/>
  <c r="F103" i="22" s="1"/>
  <c r="F108" i="22" s="1"/>
  <c r="F161" i="22" s="1"/>
  <c r="E35" i="22"/>
  <c r="E46" i="22" s="1"/>
  <c r="E85" i="22" s="1"/>
  <c r="E103" i="22" s="1"/>
  <c r="E108" i="22" s="1"/>
  <c r="E161" i="22" s="1"/>
  <c r="Q30" i="22"/>
  <c r="AC30" i="22" s="1"/>
  <c r="T29" i="22"/>
  <c r="Q29" i="22"/>
  <c r="P80" i="22" s="1"/>
  <c r="T28" i="22"/>
  <c r="Q28" i="22"/>
  <c r="O80" i="22" s="1"/>
  <c r="Q27" i="22"/>
  <c r="T27" i="22" s="1"/>
  <c r="Q26" i="22"/>
  <c r="Q25" i="22"/>
  <c r="T25" i="22" s="1"/>
  <c r="Q24" i="22"/>
  <c r="AC24" i="22" s="1"/>
  <c r="Q23" i="22"/>
  <c r="T23" i="22" s="1"/>
  <c r="Q22" i="22"/>
  <c r="Q21" i="22"/>
  <c r="Q20" i="22"/>
  <c r="AC20" i="22" s="1"/>
  <c r="Q18" i="22"/>
  <c r="AC18" i="22" s="1"/>
  <c r="Q16" i="22"/>
  <c r="AC16" i="22" s="1"/>
  <c r="P13" i="22"/>
  <c r="R21" i="22" s="1"/>
  <c r="G140" i="22" s="1"/>
  <c r="K13" i="22"/>
  <c r="P201" i="21"/>
  <c r="O201" i="21"/>
  <c r="N201" i="21"/>
  <c r="M201" i="21"/>
  <c r="L201" i="21"/>
  <c r="K201" i="21"/>
  <c r="J201" i="21"/>
  <c r="I201" i="21"/>
  <c r="H201" i="21"/>
  <c r="G201" i="21"/>
  <c r="F201" i="21"/>
  <c r="E201" i="21"/>
  <c r="P193" i="21"/>
  <c r="O193" i="21"/>
  <c r="N193" i="21"/>
  <c r="M193" i="21"/>
  <c r="L193" i="21"/>
  <c r="K193" i="21"/>
  <c r="J193" i="21"/>
  <c r="I193" i="21"/>
  <c r="H193" i="21"/>
  <c r="G193" i="21"/>
  <c r="F193" i="21"/>
  <c r="E193" i="21"/>
  <c r="P192" i="21"/>
  <c r="O192" i="21"/>
  <c r="N192" i="21"/>
  <c r="M192" i="21"/>
  <c r="L192" i="21"/>
  <c r="K192" i="21"/>
  <c r="J192" i="21"/>
  <c r="I192" i="21"/>
  <c r="H192" i="21"/>
  <c r="G192" i="21"/>
  <c r="F192" i="21"/>
  <c r="E192" i="21"/>
  <c r="P191" i="21"/>
  <c r="O191" i="21"/>
  <c r="N191" i="21"/>
  <c r="M191" i="21"/>
  <c r="L191" i="21"/>
  <c r="K191" i="21"/>
  <c r="J191" i="21"/>
  <c r="I191" i="21"/>
  <c r="H191" i="21"/>
  <c r="G191" i="21"/>
  <c r="F191" i="21"/>
  <c r="E191" i="21"/>
  <c r="P189" i="21"/>
  <c r="J186" i="21"/>
  <c r="J206" i="21" s="1"/>
  <c r="P185" i="21"/>
  <c r="O185" i="21"/>
  <c r="N185" i="21"/>
  <c r="M185" i="21"/>
  <c r="L185" i="21"/>
  <c r="K185" i="21"/>
  <c r="J185" i="21"/>
  <c r="I185" i="21"/>
  <c r="H185" i="21"/>
  <c r="G185" i="21"/>
  <c r="F185" i="21"/>
  <c r="E185" i="21"/>
  <c r="C185" i="21"/>
  <c r="M171" i="21"/>
  <c r="M170" i="21"/>
  <c r="P169" i="21"/>
  <c r="O169" i="21"/>
  <c r="N169" i="21"/>
  <c r="M169" i="21"/>
  <c r="L169" i="21"/>
  <c r="K169" i="21"/>
  <c r="J169" i="21"/>
  <c r="I169" i="21"/>
  <c r="H169" i="21"/>
  <c r="G169" i="21"/>
  <c r="F169" i="21"/>
  <c r="E169" i="21"/>
  <c r="C169" i="21"/>
  <c r="P168" i="21"/>
  <c r="O168" i="21"/>
  <c r="N168" i="21"/>
  <c r="M168" i="21"/>
  <c r="L168" i="21"/>
  <c r="K168" i="21"/>
  <c r="J168" i="21"/>
  <c r="I168" i="21"/>
  <c r="H168" i="21"/>
  <c r="G168" i="21"/>
  <c r="F168" i="21"/>
  <c r="E168" i="21"/>
  <c r="G165" i="21"/>
  <c r="O163" i="21"/>
  <c r="I162" i="21"/>
  <c r="N156" i="21"/>
  <c r="M144" i="21"/>
  <c r="L144" i="21"/>
  <c r="J140" i="21"/>
  <c r="L184" i="21" s="1"/>
  <c r="I140" i="21"/>
  <c r="N183" i="21" s="1"/>
  <c r="H140" i="21"/>
  <c r="K182" i="21" s="1"/>
  <c r="F140" i="21"/>
  <c r="N180" i="21" s="1"/>
  <c r="E140" i="21"/>
  <c r="O188" i="21" s="1"/>
  <c r="M129" i="21"/>
  <c r="L129" i="21"/>
  <c r="M128" i="21"/>
  <c r="L128" i="21"/>
  <c r="P121" i="21"/>
  <c r="O121" i="21"/>
  <c r="N121" i="21"/>
  <c r="M121" i="21"/>
  <c r="L121" i="21"/>
  <c r="K121" i="21"/>
  <c r="J121" i="21"/>
  <c r="I121" i="21"/>
  <c r="H121" i="21"/>
  <c r="G121" i="21"/>
  <c r="F121" i="21"/>
  <c r="E121" i="21"/>
  <c r="N117" i="21"/>
  <c r="I117" i="21"/>
  <c r="F117" i="21"/>
  <c r="E117" i="21"/>
  <c r="C117" i="21"/>
  <c r="P116" i="21"/>
  <c r="K116" i="21"/>
  <c r="J116" i="21"/>
  <c r="H116" i="21"/>
  <c r="C116" i="21"/>
  <c r="M115" i="21"/>
  <c r="H115" i="21"/>
  <c r="P100" i="21"/>
  <c r="O100" i="21"/>
  <c r="N100" i="21"/>
  <c r="M100" i="21"/>
  <c r="L100" i="21"/>
  <c r="K100" i="21"/>
  <c r="J100" i="21"/>
  <c r="I100" i="21"/>
  <c r="H100" i="21"/>
  <c r="G100" i="21"/>
  <c r="F100" i="21"/>
  <c r="E100" i="21"/>
  <c r="P99" i="21"/>
  <c r="O99" i="21"/>
  <c r="N99" i="21"/>
  <c r="M99" i="21"/>
  <c r="L99" i="21"/>
  <c r="K99" i="21"/>
  <c r="J99" i="21"/>
  <c r="I99" i="21"/>
  <c r="H99" i="21"/>
  <c r="G99" i="21"/>
  <c r="F99" i="21"/>
  <c r="E99" i="21"/>
  <c r="P98" i="21"/>
  <c r="P120" i="21" s="1"/>
  <c r="O98" i="21"/>
  <c r="O120" i="21" s="1"/>
  <c r="O122" i="21" s="1"/>
  <c r="N98" i="21"/>
  <c r="N120" i="21" s="1"/>
  <c r="N122" i="21" s="1"/>
  <c r="M98" i="21"/>
  <c r="M120" i="21" s="1"/>
  <c r="L98" i="21"/>
  <c r="L120" i="21" s="1"/>
  <c r="K98" i="21"/>
  <c r="K120" i="21" s="1"/>
  <c r="J98" i="21"/>
  <c r="J120" i="21" s="1"/>
  <c r="I98" i="21"/>
  <c r="I120" i="21" s="1"/>
  <c r="H98" i="21"/>
  <c r="H120" i="21" s="1"/>
  <c r="G98" i="21"/>
  <c r="G120" i="21" s="1"/>
  <c r="F98" i="21"/>
  <c r="F120" i="21" s="1"/>
  <c r="F122" i="21" s="1"/>
  <c r="E98" i="21"/>
  <c r="P96" i="21"/>
  <c r="O96" i="21"/>
  <c r="N96" i="21"/>
  <c r="M96" i="21"/>
  <c r="L96" i="21"/>
  <c r="K96" i="21"/>
  <c r="J96" i="21"/>
  <c r="I96" i="21"/>
  <c r="H96" i="21"/>
  <c r="G96" i="21"/>
  <c r="F96" i="21"/>
  <c r="E96" i="21"/>
  <c r="P95" i="21"/>
  <c r="O95" i="21"/>
  <c r="N95" i="21"/>
  <c r="M95" i="21"/>
  <c r="L95" i="21"/>
  <c r="K95" i="21"/>
  <c r="J95" i="21"/>
  <c r="I95" i="21"/>
  <c r="H95" i="21"/>
  <c r="G95" i="21"/>
  <c r="F95" i="21"/>
  <c r="E95" i="21"/>
  <c r="P94" i="21"/>
  <c r="P117" i="21" s="1"/>
  <c r="O94" i="21"/>
  <c r="O117" i="21" s="1"/>
  <c r="N94" i="21"/>
  <c r="M94" i="21"/>
  <c r="M117" i="21" s="1"/>
  <c r="L94" i="21"/>
  <c r="L117" i="21" s="1"/>
  <c r="K94" i="21"/>
  <c r="K117" i="21" s="1"/>
  <c r="J94" i="21"/>
  <c r="J117" i="21" s="1"/>
  <c r="I94" i="21"/>
  <c r="H94" i="21"/>
  <c r="H117" i="21" s="1"/>
  <c r="G94" i="21"/>
  <c r="G117" i="21" s="1"/>
  <c r="F94" i="21"/>
  <c r="E94" i="21"/>
  <c r="D94" i="21"/>
  <c r="C94" i="21"/>
  <c r="P93" i="21"/>
  <c r="O93" i="21"/>
  <c r="O116" i="21" s="1"/>
  <c r="N93" i="21"/>
  <c r="N116" i="21" s="1"/>
  <c r="M93" i="21"/>
  <c r="M116" i="21" s="1"/>
  <c r="L93" i="21"/>
  <c r="L116" i="21" s="1"/>
  <c r="K93" i="21"/>
  <c r="J93" i="21"/>
  <c r="I93" i="21"/>
  <c r="I116" i="21" s="1"/>
  <c r="H93" i="21"/>
  <c r="G93" i="21"/>
  <c r="G116" i="21" s="1"/>
  <c r="F93" i="21"/>
  <c r="F116" i="21" s="1"/>
  <c r="E93" i="21"/>
  <c r="D93" i="21"/>
  <c r="C93" i="21"/>
  <c r="P92" i="21"/>
  <c r="P115" i="21" s="1"/>
  <c r="O92" i="21"/>
  <c r="O115" i="21" s="1"/>
  <c r="N92" i="21"/>
  <c r="N115" i="21" s="1"/>
  <c r="M92" i="21"/>
  <c r="L92" i="21"/>
  <c r="L115" i="21" s="1"/>
  <c r="K92" i="21"/>
  <c r="K115" i="21" s="1"/>
  <c r="J92" i="21"/>
  <c r="J115" i="21" s="1"/>
  <c r="I92" i="21"/>
  <c r="I115" i="21" s="1"/>
  <c r="H92" i="21"/>
  <c r="G92" i="21"/>
  <c r="G115" i="21" s="1"/>
  <c r="F92" i="21"/>
  <c r="F115" i="21" s="1"/>
  <c r="E92" i="21"/>
  <c r="E115" i="21" s="1"/>
  <c r="P91" i="21"/>
  <c r="O91" i="21"/>
  <c r="N91" i="21"/>
  <c r="M91" i="21"/>
  <c r="L91" i="21"/>
  <c r="K91" i="21"/>
  <c r="J91" i="21"/>
  <c r="I91" i="21"/>
  <c r="I114" i="21" s="1"/>
  <c r="H91" i="21"/>
  <c r="G91" i="21"/>
  <c r="F91" i="21"/>
  <c r="E91" i="21"/>
  <c r="P90" i="21"/>
  <c r="O90" i="21"/>
  <c r="N90" i="21"/>
  <c r="M90" i="21"/>
  <c r="L90" i="21"/>
  <c r="K90" i="21"/>
  <c r="J90" i="21"/>
  <c r="I90" i="21"/>
  <c r="H90" i="21"/>
  <c r="G90" i="21"/>
  <c r="F90" i="21"/>
  <c r="E90" i="21"/>
  <c r="P89" i="21"/>
  <c r="P112" i="21" s="1"/>
  <c r="O89" i="21"/>
  <c r="O112" i="21" s="1"/>
  <c r="N89" i="21"/>
  <c r="M89" i="21"/>
  <c r="L89" i="21"/>
  <c r="K89" i="21"/>
  <c r="J89" i="21"/>
  <c r="I89" i="21"/>
  <c r="H89" i="21"/>
  <c r="G89" i="21"/>
  <c r="F89" i="21"/>
  <c r="E89" i="21"/>
  <c r="P88" i="21"/>
  <c r="P111" i="21" s="1"/>
  <c r="O88" i="21"/>
  <c r="O111" i="21" s="1"/>
  <c r="N88" i="21"/>
  <c r="N111" i="21" s="1"/>
  <c r="M88" i="21"/>
  <c r="M111" i="21" s="1"/>
  <c r="L88" i="21"/>
  <c r="L111" i="21" s="1"/>
  <c r="K88" i="21"/>
  <c r="K111" i="21" s="1"/>
  <c r="J88" i="21"/>
  <c r="J111" i="21" s="1"/>
  <c r="I88" i="21"/>
  <c r="I111" i="21" s="1"/>
  <c r="H88" i="21"/>
  <c r="H111" i="21" s="1"/>
  <c r="G88" i="21"/>
  <c r="G111" i="21" s="1"/>
  <c r="F88" i="21"/>
  <c r="F111" i="21" s="1"/>
  <c r="E88" i="21"/>
  <c r="E111" i="21" s="1"/>
  <c r="P87" i="21"/>
  <c r="O87" i="21"/>
  <c r="N87" i="21"/>
  <c r="M87" i="21"/>
  <c r="L87" i="21"/>
  <c r="K87" i="21"/>
  <c r="J87" i="21"/>
  <c r="I87" i="21"/>
  <c r="H87" i="21"/>
  <c r="G87" i="21"/>
  <c r="F87" i="21"/>
  <c r="E87" i="21"/>
  <c r="P86" i="21"/>
  <c r="P104" i="21" s="1"/>
  <c r="O86" i="21"/>
  <c r="O104" i="21" s="1"/>
  <c r="N86" i="21"/>
  <c r="N104" i="21" s="1"/>
  <c r="M86" i="21"/>
  <c r="M104" i="21" s="1"/>
  <c r="L86" i="21"/>
  <c r="L104" i="21" s="1"/>
  <c r="K86" i="21"/>
  <c r="K104" i="21" s="1"/>
  <c r="J86" i="21"/>
  <c r="J104" i="21" s="1"/>
  <c r="I86" i="21"/>
  <c r="I104" i="21" s="1"/>
  <c r="H86" i="21"/>
  <c r="H104" i="21" s="1"/>
  <c r="G86" i="21"/>
  <c r="G104" i="21" s="1"/>
  <c r="F86" i="21"/>
  <c r="F104" i="21" s="1"/>
  <c r="E86" i="21"/>
  <c r="E104" i="21" s="1"/>
  <c r="Q75" i="21"/>
  <c r="G138" i="21" s="1"/>
  <c r="G154" i="21" s="1"/>
  <c r="Q74" i="21"/>
  <c r="F138" i="21" s="1"/>
  <c r="Q73" i="21"/>
  <c r="E138" i="21" s="1"/>
  <c r="Q72" i="21"/>
  <c r="E137" i="21" s="1"/>
  <c r="Q71" i="21"/>
  <c r="E136" i="21" s="1"/>
  <c r="Q70" i="21"/>
  <c r="C70" i="21"/>
  <c r="P79" i="21" s="1"/>
  <c r="Q69" i="21"/>
  <c r="J135" i="21" s="1"/>
  <c r="J151" i="21" s="1"/>
  <c r="Q68" i="21"/>
  <c r="I135" i="21" s="1"/>
  <c r="Q67" i="21"/>
  <c r="H135" i="21" s="1"/>
  <c r="Q66" i="21"/>
  <c r="Q65" i="21"/>
  <c r="F135" i="21" s="1"/>
  <c r="Q64" i="21"/>
  <c r="W64" i="21" s="1"/>
  <c r="Q63" i="21"/>
  <c r="E134" i="21" s="1"/>
  <c r="Q62" i="21"/>
  <c r="E133" i="21" s="1"/>
  <c r="Q61" i="21"/>
  <c r="J157" i="21" s="1"/>
  <c r="Q60" i="21"/>
  <c r="Q59" i="21"/>
  <c r="Q58" i="21"/>
  <c r="G157" i="21" s="1"/>
  <c r="Q57" i="21"/>
  <c r="Q56" i="21"/>
  <c r="Q55" i="21"/>
  <c r="E131" i="21" s="1"/>
  <c r="Q54" i="21"/>
  <c r="C54" i="21"/>
  <c r="O79" i="21" s="1"/>
  <c r="Q53" i="21"/>
  <c r="K130" i="21" s="1"/>
  <c r="K139" i="21" s="1"/>
  <c r="Q52" i="21"/>
  <c r="J130" i="21" s="1"/>
  <c r="J146" i="21" s="1"/>
  <c r="Q51" i="21"/>
  <c r="I130" i="21" s="1"/>
  <c r="I146" i="21" s="1"/>
  <c r="Q50" i="21"/>
  <c r="Q49" i="21"/>
  <c r="G130" i="21" s="1"/>
  <c r="G146" i="21" s="1"/>
  <c r="Q48" i="21"/>
  <c r="F130" i="21" s="1"/>
  <c r="F146" i="21" s="1"/>
  <c r="Q47" i="21"/>
  <c r="W47" i="21" s="1"/>
  <c r="O46" i="21"/>
  <c r="O85" i="21" s="1"/>
  <c r="O103" i="21" s="1"/>
  <c r="O108" i="21" s="1"/>
  <c r="O161" i="21" s="1"/>
  <c r="U42" i="21"/>
  <c r="Q42" i="21"/>
  <c r="U41" i="21"/>
  <c r="Q41" i="21"/>
  <c r="Q40" i="21"/>
  <c r="U39" i="21"/>
  <c r="Q39" i="21"/>
  <c r="U38" i="21"/>
  <c r="P38" i="21"/>
  <c r="P97" i="21" s="1"/>
  <c r="O38" i="21"/>
  <c r="O97" i="21" s="1"/>
  <c r="O119" i="21" s="1"/>
  <c r="H126" i="4" s="1"/>
  <c r="N38" i="21"/>
  <c r="N97" i="21" s="1"/>
  <c r="M38" i="21"/>
  <c r="M97" i="21" s="1"/>
  <c r="L38" i="21"/>
  <c r="L97" i="21" s="1"/>
  <c r="K38" i="21"/>
  <c r="K97" i="21" s="1"/>
  <c r="J38" i="21"/>
  <c r="J97" i="21" s="1"/>
  <c r="I38" i="21"/>
  <c r="I97" i="21" s="1"/>
  <c r="H38" i="21"/>
  <c r="H97" i="21" s="1"/>
  <c r="H119" i="21" s="1"/>
  <c r="H119" i="4" s="1"/>
  <c r="G38" i="21"/>
  <c r="G97" i="21" s="1"/>
  <c r="G119" i="21" s="1"/>
  <c r="H118" i="4" s="1"/>
  <c r="F38" i="21"/>
  <c r="F97" i="21" s="1"/>
  <c r="F119" i="21" s="1"/>
  <c r="H117" i="4" s="1"/>
  <c r="E38" i="21"/>
  <c r="E97" i="21" s="1"/>
  <c r="E119" i="21" s="1"/>
  <c r="H116" i="4" s="1"/>
  <c r="U37" i="21"/>
  <c r="Q37" i="21"/>
  <c r="U36" i="21"/>
  <c r="Q36" i="21"/>
  <c r="P35" i="21"/>
  <c r="P46" i="21" s="1"/>
  <c r="P85" i="21" s="1"/>
  <c r="P103" i="21" s="1"/>
  <c r="P108" i="21" s="1"/>
  <c r="P161" i="21" s="1"/>
  <c r="O35" i="21"/>
  <c r="N35" i="21"/>
  <c r="N46" i="21" s="1"/>
  <c r="N85" i="21" s="1"/>
  <c r="N103" i="21" s="1"/>
  <c r="N108" i="21" s="1"/>
  <c r="N161" i="21" s="1"/>
  <c r="M35" i="21"/>
  <c r="M46" i="21" s="1"/>
  <c r="M85" i="21" s="1"/>
  <c r="M103" i="21" s="1"/>
  <c r="M108" i="21" s="1"/>
  <c r="M161" i="21" s="1"/>
  <c r="L35" i="21"/>
  <c r="L46" i="21" s="1"/>
  <c r="L85" i="21" s="1"/>
  <c r="L103" i="21" s="1"/>
  <c r="L108" i="21" s="1"/>
  <c r="L161" i="21" s="1"/>
  <c r="K35" i="21"/>
  <c r="K46" i="21" s="1"/>
  <c r="K85" i="21" s="1"/>
  <c r="K103" i="21" s="1"/>
  <c r="K108" i="21" s="1"/>
  <c r="K161" i="21" s="1"/>
  <c r="J35" i="21"/>
  <c r="J46" i="21" s="1"/>
  <c r="J85" i="21" s="1"/>
  <c r="J103" i="21" s="1"/>
  <c r="J108" i="21" s="1"/>
  <c r="J161" i="21" s="1"/>
  <c r="I35" i="21"/>
  <c r="I46" i="21" s="1"/>
  <c r="I85" i="21" s="1"/>
  <c r="I103" i="21" s="1"/>
  <c r="I108" i="21" s="1"/>
  <c r="I161" i="21" s="1"/>
  <c r="H35" i="21"/>
  <c r="H46" i="21" s="1"/>
  <c r="H85" i="21" s="1"/>
  <c r="H103" i="21" s="1"/>
  <c r="H108" i="21" s="1"/>
  <c r="H161" i="21" s="1"/>
  <c r="G35" i="21"/>
  <c r="G46" i="21" s="1"/>
  <c r="G85" i="21" s="1"/>
  <c r="G103" i="21" s="1"/>
  <c r="G108" i="21" s="1"/>
  <c r="G161" i="21" s="1"/>
  <c r="F35" i="21"/>
  <c r="F46" i="21" s="1"/>
  <c r="F85" i="21" s="1"/>
  <c r="F103" i="21" s="1"/>
  <c r="F108" i="21" s="1"/>
  <c r="F161" i="21" s="1"/>
  <c r="E35" i="21"/>
  <c r="E46" i="21" s="1"/>
  <c r="E85" i="21" s="1"/>
  <c r="E103" i="21" s="1"/>
  <c r="E108" i="21" s="1"/>
  <c r="E161" i="21" s="1"/>
  <c r="Q30" i="21"/>
  <c r="AC30" i="21" s="1"/>
  <c r="T29" i="21"/>
  <c r="Q29" i="21"/>
  <c r="T28" i="21"/>
  <c r="Q28" i="21"/>
  <c r="O80" i="21" s="1"/>
  <c r="Q27" i="21"/>
  <c r="AC27" i="21" s="1"/>
  <c r="Q26" i="21"/>
  <c r="Q25" i="21"/>
  <c r="T25" i="21" s="1"/>
  <c r="Q24" i="21"/>
  <c r="L80" i="21" s="1"/>
  <c r="Q23" i="21"/>
  <c r="T23" i="21" s="1"/>
  <c r="Q22" i="21"/>
  <c r="Q21" i="21"/>
  <c r="J80" i="21" s="1"/>
  <c r="Q20" i="21"/>
  <c r="T20" i="21" s="1"/>
  <c r="Q18" i="21"/>
  <c r="AC18" i="21" s="1"/>
  <c r="Q16" i="21"/>
  <c r="AC16" i="21" s="1"/>
  <c r="P13" i="21"/>
  <c r="R21" i="21" s="1"/>
  <c r="G140" i="21" s="1"/>
  <c r="K13" i="21"/>
  <c r="P201" i="20"/>
  <c r="O201" i="20"/>
  <c r="N201" i="20"/>
  <c r="M201" i="20"/>
  <c r="L201" i="20"/>
  <c r="K201" i="20"/>
  <c r="J201" i="20"/>
  <c r="I201" i="20"/>
  <c r="H201" i="20"/>
  <c r="G201" i="20"/>
  <c r="F201" i="20"/>
  <c r="E201" i="20"/>
  <c r="P193" i="20"/>
  <c r="O193" i="20"/>
  <c r="N193" i="20"/>
  <c r="M193" i="20"/>
  <c r="L193" i="20"/>
  <c r="K193" i="20"/>
  <c r="J193" i="20"/>
  <c r="I193" i="20"/>
  <c r="H193" i="20"/>
  <c r="G193" i="20"/>
  <c r="F193" i="20"/>
  <c r="E193" i="20"/>
  <c r="P192" i="20"/>
  <c r="O192" i="20"/>
  <c r="N192" i="20"/>
  <c r="M192" i="20"/>
  <c r="L192" i="20"/>
  <c r="K192" i="20"/>
  <c r="J192" i="20"/>
  <c r="I192" i="20"/>
  <c r="H192" i="20"/>
  <c r="G192" i="20"/>
  <c r="F192" i="20"/>
  <c r="E192" i="20"/>
  <c r="P191" i="20"/>
  <c r="O191" i="20"/>
  <c r="N191" i="20"/>
  <c r="M191" i="20"/>
  <c r="L191" i="20"/>
  <c r="K191" i="20"/>
  <c r="J191" i="20"/>
  <c r="I191" i="20"/>
  <c r="H191" i="20"/>
  <c r="G191" i="20"/>
  <c r="F191" i="20"/>
  <c r="E191" i="20"/>
  <c r="G187" i="20"/>
  <c r="G207" i="20" s="1"/>
  <c r="P185" i="20"/>
  <c r="O185" i="20"/>
  <c r="N185" i="20"/>
  <c r="M185" i="20"/>
  <c r="L185" i="20"/>
  <c r="K185" i="20"/>
  <c r="J185" i="20"/>
  <c r="I185" i="20"/>
  <c r="H185" i="20"/>
  <c r="G185" i="20"/>
  <c r="F185" i="20"/>
  <c r="E185" i="20"/>
  <c r="C185" i="20"/>
  <c r="K176" i="20"/>
  <c r="J176" i="20"/>
  <c r="I176" i="20"/>
  <c r="P169" i="20"/>
  <c r="O169" i="20"/>
  <c r="N169" i="20"/>
  <c r="M169" i="20"/>
  <c r="L169" i="20"/>
  <c r="K169" i="20"/>
  <c r="J169" i="20"/>
  <c r="I169" i="20"/>
  <c r="H169" i="20"/>
  <c r="G169" i="20"/>
  <c r="F169" i="20"/>
  <c r="E169" i="20"/>
  <c r="C169" i="20"/>
  <c r="P168" i="20"/>
  <c r="O168" i="20"/>
  <c r="N168" i="20"/>
  <c r="M168" i="20"/>
  <c r="L168" i="20"/>
  <c r="K168" i="20"/>
  <c r="J168" i="20"/>
  <c r="I168" i="20"/>
  <c r="H168" i="20"/>
  <c r="G168" i="20"/>
  <c r="F168" i="20"/>
  <c r="E168" i="20"/>
  <c r="I162" i="20"/>
  <c r="N156" i="20"/>
  <c r="M144" i="20"/>
  <c r="L144" i="20"/>
  <c r="J140" i="20"/>
  <c r="I184" i="20" s="1"/>
  <c r="I140" i="20"/>
  <c r="E183" i="20" s="1"/>
  <c r="H140" i="20"/>
  <c r="L182" i="20" s="1"/>
  <c r="F140" i="20"/>
  <c r="E140" i="20"/>
  <c r="O188" i="20" s="1"/>
  <c r="M129" i="20"/>
  <c r="L129" i="20"/>
  <c r="M128" i="20"/>
  <c r="L128" i="20"/>
  <c r="P121" i="20"/>
  <c r="O121" i="20"/>
  <c r="N121" i="20"/>
  <c r="M121" i="20"/>
  <c r="L121" i="20"/>
  <c r="K121" i="20"/>
  <c r="J121" i="20"/>
  <c r="I121" i="20"/>
  <c r="H121" i="20"/>
  <c r="G121" i="20"/>
  <c r="F121" i="20"/>
  <c r="E121" i="20"/>
  <c r="P117" i="20"/>
  <c r="O117" i="20"/>
  <c r="N117" i="20"/>
  <c r="C117" i="20"/>
  <c r="K116" i="20"/>
  <c r="J116" i="20"/>
  <c r="I116" i="20"/>
  <c r="F116" i="20"/>
  <c r="E116" i="20"/>
  <c r="C116" i="20"/>
  <c r="P100" i="20"/>
  <c r="O100" i="20"/>
  <c r="N100" i="20"/>
  <c r="M100" i="20"/>
  <c r="L100" i="20"/>
  <c r="K100" i="20"/>
  <c r="J100" i="20"/>
  <c r="I100" i="20"/>
  <c r="H100" i="20"/>
  <c r="G100" i="20"/>
  <c r="F100" i="20"/>
  <c r="E100" i="20"/>
  <c r="P99" i="20"/>
  <c r="O99" i="20"/>
  <c r="N99" i="20"/>
  <c r="M99" i="20"/>
  <c r="L99" i="20"/>
  <c r="K99" i="20"/>
  <c r="J99" i="20"/>
  <c r="I99" i="20"/>
  <c r="H99" i="20"/>
  <c r="G99" i="20"/>
  <c r="F99" i="20"/>
  <c r="E99" i="20"/>
  <c r="P98" i="20"/>
  <c r="P120" i="20" s="1"/>
  <c r="O98" i="20"/>
  <c r="O120" i="20" s="1"/>
  <c r="N98" i="20"/>
  <c r="N120" i="20" s="1"/>
  <c r="M98" i="20"/>
  <c r="M120" i="20" s="1"/>
  <c r="L98" i="20"/>
  <c r="L120" i="20" s="1"/>
  <c r="K98" i="20"/>
  <c r="K120" i="20" s="1"/>
  <c r="K122" i="20" s="1"/>
  <c r="J98" i="20"/>
  <c r="J120" i="20" s="1"/>
  <c r="I98" i="20"/>
  <c r="I120" i="20" s="1"/>
  <c r="H98" i="20"/>
  <c r="H120" i="20" s="1"/>
  <c r="G98" i="20"/>
  <c r="G120" i="20" s="1"/>
  <c r="F98" i="20"/>
  <c r="F120" i="20" s="1"/>
  <c r="E98" i="20"/>
  <c r="E120" i="20" s="1"/>
  <c r="P96" i="20"/>
  <c r="O96" i="20"/>
  <c r="N96" i="20"/>
  <c r="M96" i="20"/>
  <c r="L96" i="20"/>
  <c r="K96" i="20"/>
  <c r="J96" i="20"/>
  <c r="I96" i="20"/>
  <c r="H96" i="20"/>
  <c r="G96" i="20"/>
  <c r="F96" i="20"/>
  <c r="E96" i="20"/>
  <c r="P95" i="20"/>
  <c r="O95" i="20"/>
  <c r="N95" i="20"/>
  <c r="M95" i="20"/>
  <c r="L95" i="20"/>
  <c r="K95" i="20"/>
  <c r="J95" i="20"/>
  <c r="I95" i="20"/>
  <c r="H95" i="20"/>
  <c r="G95" i="20"/>
  <c r="F95" i="20"/>
  <c r="E95" i="20"/>
  <c r="P94" i="20"/>
  <c r="O94" i="20"/>
  <c r="N94" i="20"/>
  <c r="M94" i="20"/>
  <c r="M117" i="20" s="1"/>
  <c r="L94" i="20"/>
  <c r="L117" i="20" s="1"/>
  <c r="K94" i="20"/>
  <c r="K117" i="20" s="1"/>
  <c r="J94" i="20"/>
  <c r="J117" i="20" s="1"/>
  <c r="I94" i="20"/>
  <c r="I117" i="20" s="1"/>
  <c r="H94" i="20"/>
  <c r="H117" i="20" s="1"/>
  <c r="G94" i="20"/>
  <c r="G117" i="20" s="1"/>
  <c r="F94" i="20"/>
  <c r="F117" i="20" s="1"/>
  <c r="E94" i="20"/>
  <c r="E117" i="20" s="1"/>
  <c r="D94" i="20"/>
  <c r="C94" i="20"/>
  <c r="P93" i="20"/>
  <c r="P116" i="20" s="1"/>
  <c r="O93" i="20"/>
  <c r="O116" i="20" s="1"/>
  <c r="N93" i="20"/>
  <c r="N116" i="20" s="1"/>
  <c r="M93" i="20"/>
  <c r="M116" i="20" s="1"/>
  <c r="L93" i="20"/>
  <c r="L116" i="20" s="1"/>
  <c r="K93" i="20"/>
  <c r="J93" i="20"/>
  <c r="I93" i="20"/>
  <c r="H93" i="20"/>
  <c r="H116" i="20" s="1"/>
  <c r="G93" i="20"/>
  <c r="G116" i="20" s="1"/>
  <c r="F93" i="20"/>
  <c r="E93" i="20"/>
  <c r="D93" i="20"/>
  <c r="C93" i="20"/>
  <c r="P92" i="20"/>
  <c r="P115" i="20" s="1"/>
  <c r="O92" i="20"/>
  <c r="O115" i="20" s="1"/>
  <c r="N92" i="20"/>
  <c r="N115" i="20" s="1"/>
  <c r="M92" i="20"/>
  <c r="M115" i="20" s="1"/>
  <c r="L92" i="20"/>
  <c r="L115" i="20" s="1"/>
  <c r="K92" i="20"/>
  <c r="K115" i="20" s="1"/>
  <c r="J92" i="20"/>
  <c r="J115" i="20" s="1"/>
  <c r="I92" i="20"/>
  <c r="I115" i="20" s="1"/>
  <c r="H92" i="20"/>
  <c r="H115" i="20" s="1"/>
  <c r="G92" i="20"/>
  <c r="G115" i="20" s="1"/>
  <c r="F92" i="20"/>
  <c r="F115" i="20" s="1"/>
  <c r="E92" i="20"/>
  <c r="E115" i="20" s="1"/>
  <c r="P91" i="20"/>
  <c r="O91" i="20"/>
  <c r="O114" i="20" s="1"/>
  <c r="N91" i="20"/>
  <c r="M91" i="20"/>
  <c r="L91" i="20"/>
  <c r="K91" i="20"/>
  <c r="J91" i="20"/>
  <c r="I91" i="20"/>
  <c r="H91" i="20"/>
  <c r="G91" i="20"/>
  <c r="F91" i="20"/>
  <c r="E91" i="20"/>
  <c r="P90" i="20"/>
  <c r="O90" i="20"/>
  <c r="N90" i="20"/>
  <c r="M90" i="20"/>
  <c r="L90" i="20"/>
  <c r="K90" i="20"/>
  <c r="J90" i="20"/>
  <c r="I90" i="20"/>
  <c r="H90" i="20"/>
  <c r="G90" i="20"/>
  <c r="F90" i="20"/>
  <c r="E90" i="20"/>
  <c r="P89" i="20"/>
  <c r="O89" i="20"/>
  <c r="N89" i="20"/>
  <c r="N112" i="20" s="1"/>
  <c r="M89" i="20"/>
  <c r="M112" i="20" s="1"/>
  <c r="L89" i="20"/>
  <c r="K89" i="20"/>
  <c r="J89" i="20"/>
  <c r="I89" i="20"/>
  <c r="H89" i="20"/>
  <c r="G89" i="20"/>
  <c r="F89" i="20"/>
  <c r="E89" i="20"/>
  <c r="P88" i="20"/>
  <c r="P111" i="20" s="1"/>
  <c r="O88" i="20"/>
  <c r="O111" i="20" s="1"/>
  <c r="N88" i="20"/>
  <c r="N111" i="20" s="1"/>
  <c r="M88" i="20"/>
  <c r="M111" i="20" s="1"/>
  <c r="L88" i="20"/>
  <c r="L111" i="20" s="1"/>
  <c r="K88" i="20"/>
  <c r="K111" i="20" s="1"/>
  <c r="J88" i="20"/>
  <c r="J111" i="20" s="1"/>
  <c r="I88" i="20"/>
  <c r="I111" i="20" s="1"/>
  <c r="H88" i="20"/>
  <c r="H111" i="20" s="1"/>
  <c r="G88" i="20"/>
  <c r="G111" i="20" s="1"/>
  <c r="F88" i="20"/>
  <c r="F111" i="20" s="1"/>
  <c r="E88" i="20"/>
  <c r="E111" i="20" s="1"/>
  <c r="P87" i="20"/>
  <c r="O87" i="20"/>
  <c r="N87" i="20"/>
  <c r="M87" i="20"/>
  <c r="L87" i="20"/>
  <c r="K87" i="20"/>
  <c r="J87" i="20"/>
  <c r="I87" i="20"/>
  <c r="H87" i="20"/>
  <c r="G87" i="20"/>
  <c r="F87" i="20"/>
  <c r="E87" i="20"/>
  <c r="P86" i="20"/>
  <c r="P104" i="20" s="1"/>
  <c r="O86" i="20"/>
  <c r="O104" i="20" s="1"/>
  <c r="N86" i="20"/>
  <c r="N104" i="20" s="1"/>
  <c r="M86" i="20"/>
  <c r="M104" i="20" s="1"/>
  <c r="L86" i="20"/>
  <c r="L104" i="20" s="1"/>
  <c r="K86" i="20"/>
  <c r="K104" i="20" s="1"/>
  <c r="J86" i="20"/>
  <c r="J104" i="20" s="1"/>
  <c r="I86" i="20"/>
  <c r="I104" i="20" s="1"/>
  <c r="H86" i="20"/>
  <c r="H104" i="20" s="1"/>
  <c r="G86" i="20"/>
  <c r="G104" i="20" s="1"/>
  <c r="F86" i="20"/>
  <c r="F104" i="20" s="1"/>
  <c r="E86" i="20"/>
  <c r="E104" i="20" s="1"/>
  <c r="G85" i="20"/>
  <c r="G103" i="20" s="1"/>
  <c r="G108" i="20" s="1"/>
  <c r="G161" i="20" s="1"/>
  <c r="Q75" i="20"/>
  <c r="G138" i="20" s="1"/>
  <c r="G154" i="20" s="1"/>
  <c r="Q74" i="20"/>
  <c r="F138" i="20" s="1"/>
  <c r="Q73" i="20"/>
  <c r="Q72" i="20"/>
  <c r="E137" i="20" s="1"/>
  <c r="Q71" i="20"/>
  <c r="E136" i="20" s="1"/>
  <c r="Q70" i="20"/>
  <c r="P81" i="20" s="1"/>
  <c r="C70" i="20"/>
  <c r="P79" i="20" s="1"/>
  <c r="Q69" i="20"/>
  <c r="J135" i="20" s="1"/>
  <c r="J151" i="20" s="1"/>
  <c r="Q68" i="20"/>
  <c r="I135" i="20" s="1"/>
  <c r="Q67" i="20"/>
  <c r="H135" i="20" s="1"/>
  <c r="Q66" i="20"/>
  <c r="G135" i="20" s="1"/>
  <c r="G151" i="20" s="1"/>
  <c r="Q65" i="20"/>
  <c r="F135" i="20" s="1"/>
  <c r="F151" i="20" s="1"/>
  <c r="Q64" i="20"/>
  <c r="E135" i="20" s="1"/>
  <c r="Q63" i="20"/>
  <c r="E134" i="20" s="1"/>
  <c r="Q62" i="20"/>
  <c r="E133" i="20" s="1"/>
  <c r="Q61" i="20"/>
  <c r="J157" i="20" s="1"/>
  <c r="Q60" i="20"/>
  <c r="Q59" i="20"/>
  <c r="H157" i="20" s="1"/>
  <c r="Q58" i="20"/>
  <c r="G157" i="20" s="1"/>
  <c r="Q57" i="20"/>
  <c r="F157" i="20" s="1"/>
  <c r="Q56" i="20"/>
  <c r="E132" i="20" s="1"/>
  <c r="Q55" i="20"/>
  <c r="E131" i="20" s="1"/>
  <c r="Q54" i="20"/>
  <c r="C54" i="20"/>
  <c r="O79" i="20" s="1"/>
  <c r="Q53" i="20"/>
  <c r="K130" i="20" s="1"/>
  <c r="K139" i="20" s="1"/>
  <c r="Q52" i="20"/>
  <c r="J130" i="20" s="1"/>
  <c r="J146" i="20" s="1"/>
  <c r="Q51" i="20"/>
  <c r="I130" i="20" s="1"/>
  <c r="I146" i="20" s="1"/>
  <c r="Q50" i="20"/>
  <c r="Q49" i="20"/>
  <c r="G130" i="20" s="1"/>
  <c r="G146" i="20" s="1"/>
  <c r="Q48" i="20"/>
  <c r="F130" i="20" s="1"/>
  <c r="F146" i="20" s="1"/>
  <c r="Q47" i="20"/>
  <c r="E130" i="20" s="1"/>
  <c r="U42" i="20"/>
  <c r="Q42" i="20"/>
  <c r="T42" i="20" s="1"/>
  <c r="U41" i="20"/>
  <c r="Q41" i="20"/>
  <c r="Q40" i="20"/>
  <c r="U39" i="20"/>
  <c r="Q39" i="20"/>
  <c r="U38" i="20"/>
  <c r="P38" i="20"/>
  <c r="P97" i="20" s="1"/>
  <c r="P119" i="20" s="1"/>
  <c r="H101" i="4" s="1"/>
  <c r="O38" i="20"/>
  <c r="O97" i="20" s="1"/>
  <c r="N38" i="20"/>
  <c r="N97" i="20" s="1"/>
  <c r="M38" i="20"/>
  <c r="M97" i="20" s="1"/>
  <c r="L38" i="20"/>
  <c r="L97" i="20" s="1"/>
  <c r="L119" i="20" s="1"/>
  <c r="H97" i="4" s="1"/>
  <c r="K38" i="20"/>
  <c r="K97" i="20" s="1"/>
  <c r="K119" i="20" s="1"/>
  <c r="J38" i="20"/>
  <c r="J97" i="20" s="1"/>
  <c r="I38" i="20"/>
  <c r="I97" i="20" s="1"/>
  <c r="H38" i="20"/>
  <c r="H97" i="20" s="1"/>
  <c r="H119" i="20" s="1"/>
  <c r="H93" i="4" s="1"/>
  <c r="G38" i="20"/>
  <c r="G97" i="20" s="1"/>
  <c r="G119" i="20" s="1"/>
  <c r="H92" i="4" s="1"/>
  <c r="F38" i="20"/>
  <c r="F97" i="20" s="1"/>
  <c r="E38" i="20"/>
  <c r="E97" i="20" s="1"/>
  <c r="U37" i="20"/>
  <c r="Q37" i="20"/>
  <c r="T37" i="20" s="1"/>
  <c r="U36" i="20"/>
  <c r="Q36" i="20"/>
  <c r="P35" i="20"/>
  <c r="P46" i="20" s="1"/>
  <c r="P85" i="20" s="1"/>
  <c r="P103" i="20" s="1"/>
  <c r="P108" i="20" s="1"/>
  <c r="P161" i="20" s="1"/>
  <c r="O35" i="20"/>
  <c r="O46" i="20" s="1"/>
  <c r="O85" i="20" s="1"/>
  <c r="O103" i="20" s="1"/>
  <c r="O108" i="20" s="1"/>
  <c r="O161" i="20" s="1"/>
  <c r="N35" i="20"/>
  <c r="N46" i="20" s="1"/>
  <c r="N85" i="20" s="1"/>
  <c r="N103" i="20" s="1"/>
  <c r="N108" i="20" s="1"/>
  <c r="N161" i="20" s="1"/>
  <c r="M35" i="20"/>
  <c r="M46" i="20" s="1"/>
  <c r="M85" i="20" s="1"/>
  <c r="M103" i="20" s="1"/>
  <c r="M108" i="20" s="1"/>
  <c r="M161" i="20" s="1"/>
  <c r="L35" i="20"/>
  <c r="L46" i="20" s="1"/>
  <c r="L85" i="20" s="1"/>
  <c r="L103" i="20" s="1"/>
  <c r="L108" i="20" s="1"/>
  <c r="L161" i="20" s="1"/>
  <c r="K35" i="20"/>
  <c r="K46" i="20" s="1"/>
  <c r="K85" i="20" s="1"/>
  <c r="K103" i="20" s="1"/>
  <c r="K108" i="20" s="1"/>
  <c r="K161" i="20" s="1"/>
  <c r="J35" i="20"/>
  <c r="J46" i="20" s="1"/>
  <c r="J85" i="20" s="1"/>
  <c r="J103" i="20" s="1"/>
  <c r="J108" i="20" s="1"/>
  <c r="J161" i="20" s="1"/>
  <c r="I35" i="20"/>
  <c r="I46" i="20" s="1"/>
  <c r="I85" i="20" s="1"/>
  <c r="I103" i="20" s="1"/>
  <c r="I108" i="20" s="1"/>
  <c r="I161" i="20" s="1"/>
  <c r="H35" i="20"/>
  <c r="H46" i="20" s="1"/>
  <c r="H85" i="20" s="1"/>
  <c r="H103" i="20" s="1"/>
  <c r="H108" i="20" s="1"/>
  <c r="H161" i="20" s="1"/>
  <c r="G35" i="20"/>
  <c r="G46" i="20" s="1"/>
  <c r="F35" i="20"/>
  <c r="F46" i="20" s="1"/>
  <c r="F85" i="20" s="1"/>
  <c r="F103" i="20" s="1"/>
  <c r="F108" i="20" s="1"/>
  <c r="F161" i="20" s="1"/>
  <c r="E35" i="20"/>
  <c r="E46" i="20" s="1"/>
  <c r="E85" i="20" s="1"/>
  <c r="E103" i="20" s="1"/>
  <c r="E108" i="20" s="1"/>
  <c r="E161" i="20" s="1"/>
  <c r="Q30" i="20"/>
  <c r="AC30" i="20" s="1"/>
  <c r="T29" i="20"/>
  <c r="Q29" i="20"/>
  <c r="P80" i="20" s="1"/>
  <c r="T28" i="20"/>
  <c r="Q28" i="20"/>
  <c r="O80" i="20" s="1"/>
  <c r="Q27" i="20"/>
  <c r="AC27" i="20" s="1"/>
  <c r="Q26" i="20"/>
  <c r="Q25" i="20"/>
  <c r="AC25" i="20" s="1"/>
  <c r="Q24" i="20"/>
  <c r="L80" i="20" s="1"/>
  <c r="Q23" i="20"/>
  <c r="K80" i="20" s="1"/>
  <c r="Q22" i="20"/>
  <c r="Q21" i="20"/>
  <c r="T21" i="20" s="1"/>
  <c r="Q20" i="20"/>
  <c r="I80" i="20" s="1"/>
  <c r="Q18" i="20"/>
  <c r="AC18" i="20" s="1"/>
  <c r="Q16" i="20"/>
  <c r="AC16" i="20" s="1"/>
  <c r="P13" i="20"/>
  <c r="R21" i="20" s="1"/>
  <c r="U21" i="20" s="1"/>
  <c r="K13" i="20"/>
  <c r="P201" i="19"/>
  <c r="O201" i="19"/>
  <c r="N201" i="19"/>
  <c r="M201" i="19"/>
  <c r="L201" i="19"/>
  <c r="K201" i="19"/>
  <c r="J201" i="19"/>
  <c r="I201" i="19"/>
  <c r="H201" i="19"/>
  <c r="G201" i="19"/>
  <c r="F201" i="19"/>
  <c r="E201" i="19"/>
  <c r="P193" i="19"/>
  <c r="O193" i="19"/>
  <c r="N193" i="19"/>
  <c r="M193" i="19"/>
  <c r="L193" i="19"/>
  <c r="K193" i="19"/>
  <c r="J193" i="19"/>
  <c r="I193" i="19"/>
  <c r="H193" i="19"/>
  <c r="G193" i="19"/>
  <c r="F193" i="19"/>
  <c r="E193" i="19"/>
  <c r="P192" i="19"/>
  <c r="O192" i="19"/>
  <c r="N192" i="19"/>
  <c r="M192" i="19"/>
  <c r="L192" i="19"/>
  <c r="K192" i="19"/>
  <c r="J192" i="19"/>
  <c r="I192" i="19"/>
  <c r="H192" i="19"/>
  <c r="G192" i="19"/>
  <c r="F192" i="19"/>
  <c r="E192" i="19"/>
  <c r="P191" i="19"/>
  <c r="O191" i="19"/>
  <c r="N191" i="19"/>
  <c r="M191" i="19"/>
  <c r="L191" i="19"/>
  <c r="K191" i="19"/>
  <c r="J191" i="19"/>
  <c r="I191" i="19"/>
  <c r="H191" i="19"/>
  <c r="G191" i="19"/>
  <c r="F191" i="19"/>
  <c r="E191" i="19"/>
  <c r="P185" i="19"/>
  <c r="O185" i="19"/>
  <c r="N185" i="19"/>
  <c r="M185" i="19"/>
  <c r="L185" i="19"/>
  <c r="K185" i="19"/>
  <c r="J185" i="19"/>
  <c r="I185" i="19"/>
  <c r="H185" i="19"/>
  <c r="G185" i="19"/>
  <c r="F185" i="19"/>
  <c r="E185" i="19"/>
  <c r="C185" i="19"/>
  <c r="J184" i="19"/>
  <c r="P183" i="19"/>
  <c r="N183" i="19"/>
  <c r="N178" i="19"/>
  <c r="N204" i="19" s="1"/>
  <c r="O176" i="19"/>
  <c r="G176" i="19"/>
  <c r="F176" i="19"/>
  <c r="P169" i="19"/>
  <c r="O169" i="19"/>
  <c r="N169" i="19"/>
  <c r="M169" i="19"/>
  <c r="L169" i="19"/>
  <c r="K169" i="19"/>
  <c r="J169" i="19"/>
  <c r="I169" i="19"/>
  <c r="H169" i="19"/>
  <c r="G169" i="19"/>
  <c r="F169" i="19"/>
  <c r="E169" i="19"/>
  <c r="C169" i="19"/>
  <c r="P168" i="19"/>
  <c r="O168" i="19"/>
  <c r="N168" i="19"/>
  <c r="M168" i="19"/>
  <c r="L168" i="19"/>
  <c r="K168" i="19"/>
  <c r="J168" i="19"/>
  <c r="I168" i="19"/>
  <c r="H168" i="19"/>
  <c r="G168" i="19"/>
  <c r="F168" i="19"/>
  <c r="E168" i="19"/>
  <c r="P167" i="19"/>
  <c r="G167" i="19"/>
  <c r="G162" i="19"/>
  <c r="F162" i="19"/>
  <c r="N156" i="19"/>
  <c r="M144" i="19"/>
  <c r="L144" i="19"/>
  <c r="J140" i="19"/>
  <c r="F167" i="19" s="1"/>
  <c r="I140" i="19"/>
  <c r="G183" i="19" s="1"/>
  <c r="H140" i="19"/>
  <c r="K174" i="19" s="1"/>
  <c r="F140" i="19"/>
  <c r="F189" i="19" s="1"/>
  <c r="E140" i="19"/>
  <c r="N187" i="19" s="1"/>
  <c r="N207" i="19" s="1"/>
  <c r="M129" i="19"/>
  <c r="L129" i="19"/>
  <c r="M128" i="19"/>
  <c r="L128" i="19"/>
  <c r="P121" i="19"/>
  <c r="O121" i="19"/>
  <c r="N121" i="19"/>
  <c r="M121" i="19"/>
  <c r="L121" i="19"/>
  <c r="K121" i="19"/>
  <c r="J121" i="19"/>
  <c r="I121" i="19"/>
  <c r="H121" i="19"/>
  <c r="G121" i="19"/>
  <c r="F121" i="19"/>
  <c r="E121" i="19"/>
  <c r="O117" i="19"/>
  <c r="N117" i="19"/>
  <c r="M117" i="19"/>
  <c r="L117" i="19"/>
  <c r="C117" i="19"/>
  <c r="H116" i="19"/>
  <c r="G116" i="19"/>
  <c r="C116" i="19"/>
  <c r="J115" i="19"/>
  <c r="G115" i="19"/>
  <c r="F115" i="19"/>
  <c r="P100" i="19"/>
  <c r="O100" i="19"/>
  <c r="N100" i="19"/>
  <c r="M100" i="19"/>
  <c r="L100" i="19"/>
  <c r="K100" i="19"/>
  <c r="J100" i="19"/>
  <c r="I100" i="19"/>
  <c r="H100" i="19"/>
  <c r="G100" i="19"/>
  <c r="F100" i="19"/>
  <c r="E100" i="19"/>
  <c r="P99" i="19"/>
  <c r="O99" i="19"/>
  <c r="N99" i="19"/>
  <c r="M99" i="19"/>
  <c r="L99" i="19"/>
  <c r="K99" i="19"/>
  <c r="J99" i="19"/>
  <c r="I99" i="19"/>
  <c r="H99" i="19"/>
  <c r="G99" i="19"/>
  <c r="F99" i="19"/>
  <c r="E99" i="19"/>
  <c r="P98" i="19"/>
  <c r="P120" i="19" s="1"/>
  <c r="O98" i="19"/>
  <c r="O120" i="19" s="1"/>
  <c r="N98" i="19"/>
  <c r="N120" i="19" s="1"/>
  <c r="M98" i="19"/>
  <c r="M120" i="19" s="1"/>
  <c r="M122" i="19" s="1"/>
  <c r="L98" i="19"/>
  <c r="L120" i="19" s="1"/>
  <c r="K98" i="19"/>
  <c r="K120" i="19" s="1"/>
  <c r="J98" i="19"/>
  <c r="J120" i="19" s="1"/>
  <c r="I98" i="19"/>
  <c r="I120" i="19" s="1"/>
  <c r="H98" i="19"/>
  <c r="H120" i="19" s="1"/>
  <c r="G98" i="19"/>
  <c r="G120" i="19" s="1"/>
  <c r="G122" i="19" s="1"/>
  <c r="F98" i="19"/>
  <c r="F120" i="19" s="1"/>
  <c r="E98" i="19"/>
  <c r="E120" i="19" s="1"/>
  <c r="P96" i="19"/>
  <c r="O96" i="19"/>
  <c r="N96" i="19"/>
  <c r="M96" i="19"/>
  <c r="L96" i="19"/>
  <c r="K96" i="19"/>
  <c r="J96" i="19"/>
  <c r="I96" i="19"/>
  <c r="H96" i="19"/>
  <c r="G96" i="19"/>
  <c r="F96" i="19"/>
  <c r="E96" i="19"/>
  <c r="P95" i="19"/>
  <c r="O95" i="19"/>
  <c r="N95" i="19"/>
  <c r="M95" i="19"/>
  <c r="L95" i="19"/>
  <c r="K95" i="19"/>
  <c r="J95" i="19"/>
  <c r="I95" i="19"/>
  <c r="H95" i="19"/>
  <c r="G95" i="19"/>
  <c r="F95" i="19"/>
  <c r="E95" i="19"/>
  <c r="P94" i="19"/>
  <c r="P117" i="19" s="1"/>
  <c r="O94" i="19"/>
  <c r="N94" i="19"/>
  <c r="M94" i="19"/>
  <c r="L94" i="19"/>
  <c r="K94" i="19"/>
  <c r="K117" i="19" s="1"/>
  <c r="J94" i="19"/>
  <c r="J117" i="19" s="1"/>
  <c r="I94" i="19"/>
  <c r="I117" i="19" s="1"/>
  <c r="H94" i="19"/>
  <c r="H117" i="19" s="1"/>
  <c r="G94" i="19"/>
  <c r="G117" i="19" s="1"/>
  <c r="F94" i="19"/>
  <c r="F117" i="19" s="1"/>
  <c r="E94" i="19"/>
  <c r="E117" i="19" s="1"/>
  <c r="D94" i="19"/>
  <c r="C94" i="19"/>
  <c r="P93" i="19"/>
  <c r="P116" i="19" s="1"/>
  <c r="O93" i="19"/>
  <c r="O116" i="19" s="1"/>
  <c r="N93" i="19"/>
  <c r="N116" i="19" s="1"/>
  <c r="M93" i="19"/>
  <c r="M116" i="19" s="1"/>
  <c r="L93" i="19"/>
  <c r="L116" i="19" s="1"/>
  <c r="K93" i="19"/>
  <c r="K116" i="19" s="1"/>
  <c r="J93" i="19"/>
  <c r="J116" i="19" s="1"/>
  <c r="I93" i="19"/>
  <c r="I116" i="19" s="1"/>
  <c r="H93" i="19"/>
  <c r="G93" i="19"/>
  <c r="F93" i="19"/>
  <c r="F116" i="19" s="1"/>
  <c r="E93" i="19"/>
  <c r="E116" i="19" s="1"/>
  <c r="D93" i="19"/>
  <c r="C93" i="19"/>
  <c r="P92" i="19"/>
  <c r="P115" i="19" s="1"/>
  <c r="O92" i="19"/>
  <c r="O115" i="19" s="1"/>
  <c r="N92" i="19"/>
  <c r="N115" i="19" s="1"/>
  <c r="M92" i="19"/>
  <c r="M115" i="19" s="1"/>
  <c r="L92" i="19"/>
  <c r="L115" i="19" s="1"/>
  <c r="K92" i="19"/>
  <c r="K115" i="19" s="1"/>
  <c r="J92" i="19"/>
  <c r="I92" i="19"/>
  <c r="I115" i="19" s="1"/>
  <c r="H92" i="19"/>
  <c r="H115" i="19" s="1"/>
  <c r="G92" i="19"/>
  <c r="F92" i="19"/>
  <c r="E92" i="19"/>
  <c r="E115" i="19" s="1"/>
  <c r="P91" i="19"/>
  <c r="O91" i="19"/>
  <c r="O114" i="19" s="1"/>
  <c r="N91" i="19"/>
  <c r="N114" i="19" s="1"/>
  <c r="M91" i="19"/>
  <c r="L91" i="19"/>
  <c r="K91" i="19"/>
  <c r="J91" i="19"/>
  <c r="J114" i="19" s="1"/>
  <c r="I91" i="19"/>
  <c r="I114" i="19" s="1"/>
  <c r="H91" i="19"/>
  <c r="H114" i="19" s="1"/>
  <c r="G91" i="19"/>
  <c r="G114" i="19" s="1"/>
  <c r="F91" i="19"/>
  <c r="F114" i="19" s="1"/>
  <c r="E91" i="19"/>
  <c r="P90" i="19"/>
  <c r="O90" i="19"/>
  <c r="N90" i="19"/>
  <c r="M90" i="19"/>
  <c r="L90" i="19"/>
  <c r="K90" i="19"/>
  <c r="J90" i="19"/>
  <c r="I90" i="19"/>
  <c r="H90" i="19"/>
  <c r="G90" i="19"/>
  <c r="F90" i="19"/>
  <c r="E90" i="19"/>
  <c r="E113" i="19" s="1"/>
  <c r="P89" i="19"/>
  <c r="O89" i="19"/>
  <c r="N89" i="19"/>
  <c r="M89" i="19"/>
  <c r="L89" i="19"/>
  <c r="K89" i="19"/>
  <c r="J89" i="19"/>
  <c r="I89" i="19"/>
  <c r="H89" i="19"/>
  <c r="G89" i="19"/>
  <c r="F89" i="19"/>
  <c r="F112" i="19" s="1"/>
  <c r="E89" i="19"/>
  <c r="E112" i="19" s="1"/>
  <c r="P88" i="19"/>
  <c r="P111" i="19" s="1"/>
  <c r="O88" i="19"/>
  <c r="O111" i="19" s="1"/>
  <c r="N88" i="19"/>
  <c r="N111" i="19" s="1"/>
  <c r="M88" i="19"/>
  <c r="M111" i="19" s="1"/>
  <c r="L88" i="19"/>
  <c r="L111" i="19" s="1"/>
  <c r="K88" i="19"/>
  <c r="K111" i="19" s="1"/>
  <c r="J88" i="19"/>
  <c r="J111" i="19" s="1"/>
  <c r="I88" i="19"/>
  <c r="I111" i="19" s="1"/>
  <c r="H88" i="19"/>
  <c r="H111" i="19" s="1"/>
  <c r="G88" i="19"/>
  <c r="G111" i="19" s="1"/>
  <c r="F88" i="19"/>
  <c r="F111" i="19" s="1"/>
  <c r="E88" i="19"/>
  <c r="E111" i="19" s="1"/>
  <c r="P87" i="19"/>
  <c r="O87" i="19"/>
  <c r="N87" i="19"/>
  <c r="M87" i="19"/>
  <c r="L87" i="19"/>
  <c r="K87" i="19"/>
  <c r="J87" i="19"/>
  <c r="I87" i="19"/>
  <c r="H87" i="19"/>
  <c r="G87" i="19"/>
  <c r="F87" i="19"/>
  <c r="E87" i="19"/>
  <c r="P86" i="19"/>
  <c r="P104" i="19" s="1"/>
  <c r="O86" i="19"/>
  <c r="O104" i="19" s="1"/>
  <c r="O106" i="19" s="1"/>
  <c r="O109" i="19" s="1"/>
  <c r="N86" i="19"/>
  <c r="N104" i="19" s="1"/>
  <c r="M86" i="19"/>
  <c r="M104" i="19" s="1"/>
  <c r="L86" i="19"/>
  <c r="L104" i="19" s="1"/>
  <c r="K86" i="19"/>
  <c r="K104" i="19" s="1"/>
  <c r="J86" i="19"/>
  <c r="J104" i="19" s="1"/>
  <c r="I86" i="19"/>
  <c r="I104" i="19" s="1"/>
  <c r="H86" i="19"/>
  <c r="H104" i="19" s="1"/>
  <c r="G86" i="19"/>
  <c r="G104" i="19" s="1"/>
  <c r="F86" i="19"/>
  <c r="F104" i="19" s="1"/>
  <c r="E86" i="19"/>
  <c r="E104" i="19" s="1"/>
  <c r="Q75" i="19"/>
  <c r="G138" i="19" s="1"/>
  <c r="G154" i="19" s="1"/>
  <c r="Q74" i="19"/>
  <c r="F138" i="19" s="1"/>
  <c r="F154" i="19" s="1"/>
  <c r="Q73" i="19"/>
  <c r="W73" i="19" s="1"/>
  <c r="Q72" i="19"/>
  <c r="W72" i="19" s="1"/>
  <c r="Q71" i="19"/>
  <c r="Q70" i="19"/>
  <c r="C70" i="19"/>
  <c r="P79" i="19" s="1"/>
  <c r="Q69" i="19"/>
  <c r="J135" i="19" s="1"/>
  <c r="J151" i="19" s="1"/>
  <c r="Q68" i="19"/>
  <c r="I135" i="19" s="1"/>
  <c r="I151" i="19" s="1"/>
  <c r="Q67" i="19"/>
  <c r="H135" i="19" s="1"/>
  <c r="H151" i="19" s="1"/>
  <c r="Q66" i="19"/>
  <c r="G135" i="19" s="1"/>
  <c r="G151" i="19" s="1"/>
  <c r="Q65" i="19"/>
  <c r="F135" i="19" s="1"/>
  <c r="F151" i="19" s="1"/>
  <c r="Q64" i="19"/>
  <c r="W64" i="19" s="1"/>
  <c r="Q63" i="19"/>
  <c r="W63" i="19" s="1"/>
  <c r="Q62" i="19"/>
  <c r="W62" i="19" s="1"/>
  <c r="Q61" i="19"/>
  <c r="J157" i="19" s="1"/>
  <c r="Q60" i="19"/>
  <c r="I157" i="19" s="1"/>
  <c r="Q59" i="19"/>
  <c r="H157" i="19" s="1"/>
  <c r="Q58" i="19"/>
  <c r="G157" i="19" s="1"/>
  <c r="Q57" i="19"/>
  <c r="Q56" i="19"/>
  <c r="E132" i="19" s="1"/>
  <c r="Q55" i="19"/>
  <c r="W55" i="19" s="1"/>
  <c r="Q54" i="19"/>
  <c r="L130" i="19" s="1"/>
  <c r="L139" i="19" s="1"/>
  <c r="C54" i="19"/>
  <c r="O79" i="19" s="1"/>
  <c r="Q53" i="19"/>
  <c r="Q52" i="19"/>
  <c r="J130" i="19" s="1"/>
  <c r="J146" i="19" s="1"/>
  <c r="Q51" i="19"/>
  <c r="Q50" i="19"/>
  <c r="Q49" i="19"/>
  <c r="G130" i="19" s="1"/>
  <c r="G146" i="19" s="1"/>
  <c r="Q48" i="19"/>
  <c r="Q47" i="19"/>
  <c r="L46" i="19"/>
  <c r="L85" i="19" s="1"/>
  <c r="L103" i="19" s="1"/>
  <c r="L108" i="19" s="1"/>
  <c r="L161" i="19" s="1"/>
  <c r="K46" i="19"/>
  <c r="K85" i="19" s="1"/>
  <c r="K103" i="19" s="1"/>
  <c r="K108" i="19" s="1"/>
  <c r="K161" i="19" s="1"/>
  <c r="U42" i="19"/>
  <c r="Q42" i="19"/>
  <c r="U41" i="19"/>
  <c r="Q41" i="19"/>
  <c r="Q40" i="19"/>
  <c r="U39" i="19"/>
  <c r="Q39" i="19"/>
  <c r="U38" i="19"/>
  <c r="P38" i="19"/>
  <c r="P97" i="19" s="1"/>
  <c r="P119" i="19" s="1"/>
  <c r="O38" i="19"/>
  <c r="O97" i="19" s="1"/>
  <c r="O119" i="19" s="1"/>
  <c r="H74" i="4" s="1"/>
  <c r="N38" i="19"/>
  <c r="N97" i="19" s="1"/>
  <c r="N119" i="19" s="1"/>
  <c r="M38" i="19"/>
  <c r="M97" i="19" s="1"/>
  <c r="L38" i="19"/>
  <c r="L97" i="19" s="1"/>
  <c r="K38" i="19"/>
  <c r="K97" i="19" s="1"/>
  <c r="J38" i="19"/>
  <c r="J97" i="19" s="1"/>
  <c r="I38" i="19"/>
  <c r="I97" i="19" s="1"/>
  <c r="H38" i="19"/>
  <c r="H97" i="19" s="1"/>
  <c r="G38" i="19"/>
  <c r="G97" i="19" s="1"/>
  <c r="F38" i="19"/>
  <c r="F97" i="19" s="1"/>
  <c r="E38" i="19"/>
  <c r="E97" i="19" s="1"/>
  <c r="U37" i="19"/>
  <c r="Q37" i="19"/>
  <c r="U36" i="19"/>
  <c r="Q36" i="19"/>
  <c r="P35" i="19"/>
  <c r="P46" i="19" s="1"/>
  <c r="P85" i="19" s="1"/>
  <c r="P103" i="19" s="1"/>
  <c r="P108" i="19" s="1"/>
  <c r="P161" i="19" s="1"/>
  <c r="O35" i="19"/>
  <c r="O46" i="19" s="1"/>
  <c r="O85" i="19" s="1"/>
  <c r="O103" i="19" s="1"/>
  <c r="O108" i="19" s="1"/>
  <c r="O161" i="19" s="1"/>
  <c r="N35" i="19"/>
  <c r="N46" i="19" s="1"/>
  <c r="N85" i="19" s="1"/>
  <c r="N103" i="19" s="1"/>
  <c r="N108" i="19" s="1"/>
  <c r="N161" i="19" s="1"/>
  <c r="M35" i="19"/>
  <c r="M46" i="19" s="1"/>
  <c r="M85" i="19" s="1"/>
  <c r="M103" i="19" s="1"/>
  <c r="M108" i="19" s="1"/>
  <c r="M161" i="19" s="1"/>
  <c r="L35" i="19"/>
  <c r="K35" i="19"/>
  <c r="J35" i="19"/>
  <c r="J46" i="19" s="1"/>
  <c r="J85" i="19" s="1"/>
  <c r="J103" i="19" s="1"/>
  <c r="J108" i="19" s="1"/>
  <c r="J161" i="19" s="1"/>
  <c r="I35" i="19"/>
  <c r="I46" i="19" s="1"/>
  <c r="I85" i="19" s="1"/>
  <c r="I103" i="19" s="1"/>
  <c r="I108" i="19" s="1"/>
  <c r="I161" i="19" s="1"/>
  <c r="H35" i="19"/>
  <c r="H46" i="19" s="1"/>
  <c r="H85" i="19" s="1"/>
  <c r="H103" i="19" s="1"/>
  <c r="H108" i="19" s="1"/>
  <c r="H161" i="19" s="1"/>
  <c r="G35" i="19"/>
  <c r="G46" i="19" s="1"/>
  <c r="G85" i="19" s="1"/>
  <c r="G103" i="19" s="1"/>
  <c r="G108" i="19" s="1"/>
  <c r="G161" i="19" s="1"/>
  <c r="F35" i="19"/>
  <c r="F46" i="19" s="1"/>
  <c r="F85" i="19" s="1"/>
  <c r="F103" i="19" s="1"/>
  <c r="F108" i="19" s="1"/>
  <c r="F161" i="19" s="1"/>
  <c r="E35" i="19"/>
  <c r="E46" i="19" s="1"/>
  <c r="E85" i="19" s="1"/>
  <c r="E103" i="19" s="1"/>
  <c r="E108" i="19" s="1"/>
  <c r="E161" i="19" s="1"/>
  <c r="Q30" i="19"/>
  <c r="AC30" i="19" s="1"/>
  <c r="T29" i="19"/>
  <c r="Q29" i="19"/>
  <c r="P80" i="19" s="1"/>
  <c r="T28" i="19"/>
  <c r="Q28" i="19"/>
  <c r="AC28" i="19" s="1"/>
  <c r="Q27" i="19"/>
  <c r="N80" i="19" s="1"/>
  <c r="Q26" i="19"/>
  <c r="Q25" i="19"/>
  <c r="T25" i="19" s="1"/>
  <c r="Q24" i="19"/>
  <c r="T24" i="19" s="1"/>
  <c r="Q23" i="19"/>
  <c r="K80" i="19" s="1"/>
  <c r="Q22" i="19"/>
  <c r="Q21" i="19"/>
  <c r="T21" i="19" s="1"/>
  <c r="Q20" i="19"/>
  <c r="AC20" i="19" s="1"/>
  <c r="Q18" i="19"/>
  <c r="AC18" i="19" s="1"/>
  <c r="Q16" i="19"/>
  <c r="AC16" i="19" s="1"/>
  <c r="P13" i="19"/>
  <c r="K13" i="19"/>
  <c r="P201" i="18"/>
  <c r="O201" i="18"/>
  <c r="N201" i="18"/>
  <c r="M201" i="18"/>
  <c r="L201" i="18"/>
  <c r="K201" i="18"/>
  <c r="J201" i="18"/>
  <c r="I201" i="18"/>
  <c r="H201" i="18"/>
  <c r="G201" i="18"/>
  <c r="F201" i="18"/>
  <c r="E201" i="18"/>
  <c r="P193" i="18"/>
  <c r="O193" i="18"/>
  <c r="N193" i="18"/>
  <c r="M193" i="18"/>
  <c r="L193" i="18"/>
  <c r="K193" i="18"/>
  <c r="J193" i="18"/>
  <c r="I193" i="18"/>
  <c r="H193" i="18"/>
  <c r="G193" i="18"/>
  <c r="F193" i="18"/>
  <c r="E193" i="18"/>
  <c r="P192" i="18"/>
  <c r="O192" i="18"/>
  <c r="N192" i="18"/>
  <c r="M192" i="18"/>
  <c r="L192" i="18"/>
  <c r="K192" i="18"/>
  <c r="J192" i="18"/>
  <c r="I192" i="18"/>
  <c r="H192" i="18"/>
  <c r="G192" i="18"/>
  <c r="F192" i="18"/>
  <c r="E192" i="18"/>
  <c r="P191" i="18"/>
  <c r="O191" i="18"/>
  <c r="N191" i="18"/>
  <c r="M191" i="18"/>
  <c r="L191" i="18"/>
  <c r="K191" i="18"/>
  <c r="J191" i="18"/>
  <c r="I191" i="18"/>
  <c r="H191" i="18"/>
  <c r="G191" i="18"/>
  <c r="F191" i="18"/>
  <c r="E191" i="18"/>
  <c r="K188" i="18"/>
  <c r="J188" i="18"/>
  <c r="H188" i="18"/>
  <c r="K187" i="18"/>
  <c r="K207" i="18" s="1"/>
  <c r="P185" i="18"/>
  <c r="O185" i="18"/>
  <c r="N185" i="18"/>
  <c r="M185" i="18"/>
  <c r="L185" i="18"/>
  <c r="K185" i="18"/>
  <c r="J185" i="18"/>
  <c r="I185" i="18"/>
  <c r="H185" i="18"/>
  <c r="G185" i="18"/>
  <c r="F185" i="18"/>
  <c r="E185" i="18"/>
  <c r="C185" i="18"/>
  <c r="O183" i="18"/>
  <c r="P179" i="18"/>
  <c r="J179" i="18"/>
  <c r="H179" i="18"/>
  <c r="G179" i="18"/>
  <c r="H177" i="18"/>
  <c r="H203" i="18" s="1"/>
  <c r="E177" i="18"/>
  <c r="E203" i="18" s="1"/>
  <c r="F172" i="18"/>
  <c r="N171" i="18"/>
  <c r="M171" i="18"/>
  <c r="L171" i="18"/>
  <c r="P169" i="18"/>
  <c r="O169" i="18"/>
  <c r="N169" i="18"/>
  <c r="M169" i="18"/>
  <c r="L169" i="18"/>
  <c r="K169" i="18"/>
  <c r="J169" i="18"/>
  <c r="I169" i="18"/>
  <c r="H169" i="18"/>
  <c r="G169" i="18"/>
  <c r="F169" i="18"/>
  <c r="E169" i="18"/>
  <c r="C169" i="18"/>
  <c r="P168" i="18"/>
  <c r="O168" i="18"/>
  <c r="N168" i="18"/>
  <c r="M168" i="18"/>
  <c r="L168" i="18"/>
  <c r="K168" i="18"/>
  <c r="J168" i="18"/>
  <c r="I168" i="18"/>
  <c r="H168" i="18"/>
  <c r="G168" i="18"/>
  <c r="F168" i="18"/>
  <c r="E168" i="18"/>
  <c r="M166" i="18"/>
  <c r="I162" i="18"/>
  <c r="E162" i="18"/>
  <c r="N156" i="18"/>
  <c r="M144" i="18"/>
  <c r="L144" i="18"/>
  <c r="J140" i="18"/>
  <c r="L184" i="18" s="1"/>
  <c r="I140" i="18"/>
  <c r="I166" i="18" s="1"/>
  <c r="H140" i="18"/>
  <c r="K165" i="18" s="1"/>
  <c r="F140" i="18"/>
  <c r="M163" i="18" s="1"/>
  <c r="E140" i="18"/>
  <c r="O188" i="18" s="1"/>
  <c r="M129" i="18"/>
  <c r="L129" i="18"/>
  <c r="M128" i="18"/>
  <c r="L128" i="18"/>
  <c r="P121" i="18"/>
  <c r="O121" i="18"/>
  <c r="N121" i="18"/>
  <c r="M121" i="18"/>
  <c r="L121" i="18"/>
  <c r="K121" i="18"/>
  <c r="J121" i="18"/>
  <c r="I121" i="18"/>
  <c r="H121" i="18"/>
  <c r="G121" i="18"/>
  <c r="F121" i="18"/>
  <c r="E121" i="18"/>
  <c r="C117" i="18"/>
  <c r="C116" i="18"/>
  <c r="P100" i="18"/>
  <c r="O100" i="18"/>
  <c r="N100" i="18"/>
  <c r="M100" i="18"/>
  <c r="L100" i="18"/>
  <c r="K100" i="18"/>
  <c r="J100" i="18"/>
  <c r="I100" i="18"/>
  <c r="H100" i="18"/>
  <c r="G100" i="18"/>
  <c r="F100" i="18"/>
  <c r="E100" i="18"/>
  <c r="P99" i="18"/>
  <c r="O99" i="18"/>
  <c r="N99" i="18"/>
  <c r="M99" i="18"/>
  <c r="L99" i="18"/>
  <c r="K99" i="18"/>
  <c r="J99" i="18"/>
  <c r="I99" i="18"/>
  <c r="H99" i="18"/>
  <c r="G99" i="18"/>
  <c r="F99" i="18"/>
  <c r="E99" i="18"/>
  <c r="P98" i="18"/>
  <c r="P120" i="18" s="1"/>
  <c r="P122" i="18" s="1"/>
  <c r="O98" i="18"/>
  <c r="O120" i="18" s="1"/>
  <c r="O122" i="18" s="1"/>
  <c r="N98" i="18"/>
  <c r="N120" i="18" s="1"/>
  <c r="M98" i="18"/>
  <c r="M120" i="18" s="1"/>
  <c r="L98" i="18"/>
  <c r="L120" i="18" s="1"/>
  <c r="K98" i="18"/>
  <c r="K120" i="18" s="1"/>
  <c r="J98" i="18"/>
  <c r="J120" i="18" s="1"/>
  <c r="I98" i="18"/>
  <c r="I120" i="18" s="1"/>
  <c r="H98" i="18"/>
  <c r="H120" i="18" s="1"/>
  <c r="G98" i="18"/>
  <c r="G120" i="18" s="1"/>
  <c r="F98" i="18"/>
  <c r="F120" i="18" s="1"/>
  <c r="E98" i="18"/>
  <c r="E120" i="18" s="1"/>
  <c r="O97" i="18"/>
  <c r="P96" i="18"/>
  <c r="O96" i="18"/>
  <c r="N96" i="18"/>
  <c r="M96" i="18"/>
  <c r="L96" i="18"/>
  <c r="K96" i="18"/>
  <c r="J96" i="18"/>
  <c r="I96" i="18"/>
  <c r="H96" i="18"/>
  <c r="G96" i="18"/>
  <c r="F96" i="18"/>
  <c r="E96" i="18"/>
  <c r="P95" i="18"/>
  <c r="O95" i="18"/>
  <c r="N95" i="18"/>
  <c r="M95" i="18"/>
  <c r="L95" i="18"/>
  <c r="K95" i="18"/>
  <c r="J95" i="18"/>
  <c r="I95" i="18"/>
  <c r="H95" i="18"/>
  <c r="G95" i="18"/>
  <c r="F95" i="18"/>
  <c r="E95" i="18"/>
  <c r="P94" i="18"/>
  <c r="P117" i="18" s="1"/>
  <c r="O94" i="18"/>
  <c r="O117" i="18" s="1"/>
  <c r="N94" i="18"/>
  <c r="N117" i="18" s="1"/>
  <c r="M94" i="18"/>
  <c r="M117" i="18" s="1"/>
  <c r="L94" i="18"/>
  <c r="L117" i="18" s="1"/>
  <c r="K94" i="18"/>
  <c r="K117" i="18" s="1"/>
  <c r="J94" i="18"/>
  <c r="J117" i="18" s="1"/>
  <c r="I94" i="18"/>
  <c r="I117" i="18" s="1"/>
  <c r="H94" i="18"/>
  <c r="H117" i="18" s="1"/>
  <c r="G94" i="18"/>
  <c r="G117" i="18" s="1"/>
  <c r="F94" i="18"/>
  <c r="F117" i="18" s="1"/>
  <c r="E94" i="18"/>
  <c r="D94" i="18"/>
  <c r="C94" i="18"/>
  <c r="P93" i="18"/>
  <c r="P116" i="18" s="1"/>
  <c r="O93" i="18"/>
  <c r="O116" i="18" s="1"/>
  <c r="N93" i="18"/>
  <c r="N116" i="18" s="1"/>
  <c r="M93" i="18"/>
  <c r="M116" i="18" s="1"/>
  <c r="L93" i="18"/>
  <c r="L116" i="18" s="1"/>
  <c r="K93" i="18"/>
  <c r="K116" i="18" s="1"/>
  <c r="J93" i="18"/>
  <c r="J116" i="18" s="1"/>
  <c r="I93" i="18"/>
  <c r="I116" i="18" s="1"/>
  <c r="H93" i="18"/>
  <c r="H116" i="18" s="1"/>
  <c r="G93" i="18"/>
  <c r="G116" i="18" s="1"/>
  <c r="F93" i="18"/>
  <c r="F116" i="18" s="1"/>
  <c r="E93" i="18"/>
  <c r="E116" i="18" s="1"/>
  <c r="D93" i="18"/>
  <c r="C93" i="18"/>
  <c r="P92" i="18"/>
  <c r="P115" i="18" s="1"/>
  <c r="O92" i="18"/>
  <c r="O115" i="18" s="1"/>
  <c r="N92" i="18"/>
  <c r="N115" i="18" s="1"/>
  <c r="M92" i="18"/>
  <c r="M115" i="18" s="1"/>
  <c r="L92" i="18"/>
  <c r="L115" i="18" s="1"/>
  <c r="K92" i="18"/>
  <c r="K115" i="18" s="1"/>
  <c r="J92" i="18"/>
  <c r="J115" i="18" s="1"/>
  <c r="I92" i="18"/>
  <c r="I115" i="18" s="1"/>
  <c r="H92" i="18"/>
  <c r="H115" i="18" s="1"/>
  <c r="G92" i="18"/>
  <c r="G115" i="18" s="1"/>
  <c r="F92" i="18"/>
  <c r="F115" i="18" s="1"/>
  <c r="E92" i="18"/>
  <c r="E115" i="18" s="1"/>
  <c r="P91" i="18"/>
  <c r="O91" i="18"/>
  <c r="N91" i="18"/>
  <c r="M91" i="18"/>
  <c r="L91" i="18"/>
  <c r="K91" i="18"/>
  <c r="J91" i="18"/>
  <c r="I91" i="18"/>
  <c r="I114" i="18" s="1"/>
  <c r="H91" i="18"/>
  <c r="H114" i="18" s="1"/>
  <c r="G91" i="18"/>
  <c r="F91" i="18"/>
  <c r="E91" i="18"/>
  <c r="P90" i="18"/>
  <c r="O90" i="18"/>
  <c r="N90" i="18"/>
  <c r="M90" i="18"/>
  <c r="M113" i="18" s="1"/>
  <c r="L90" i="18"/>
  <c r="L113" i="18" s="1"/>
  <c r="K90" i="18"/>
  <c r="K113" i="18" s="1"/>
  <c r="J90" i="18"/>
  <c r="I90" i="18"/>
  <c r="I113" i="18" s="1"/>
  <c r="H90" i="18"/>
  <c r="H113" i="18" s="1"/>
  <c r="G90" i="18"/>
  <c r="G113" i="18" s="1"/>
  <c r="F90" i="18"/>
  <c r="E90" i="18"/>
  <c r="P89" i="18"/>
  <c r="O89" i="18"/>
  <c r="N89" i="18"/>
  <c r="M89" i="18"/>
  <c r="L89" i="18"/>
  <c r="L112" i="18" s="1"/>
  <c r="K89" i="18"/>
  <c r="J89" i="18"/>
  <c r="I89" i="18"/>
  <c r="H89" i="18"/>
  <c r="H112" i="18" s="1"/>
  <c r="G89" i="18"/>
  <c r="G112" i="18" s="1"/>
  <c r="F89" i="18"/>
  <c r="E89" i="18"/>
  <c r="P88" i="18"/>
  <c r="O88" i="18"/>
  <c r="N88" i="18"/>
  <c r="M88" i="18"/>
  <c r="L88" i="18"/>
  <c r="K88" i="18"/>
  <c r="J88" i="18"/>
  <c r="I88" i="18"/>
  <c r="H88" i="18"/>
  <c r="G88" i="18"/>
  <c r="F88" i="18"/>
  <c r="E88" i="18"/>
  <c r="P87" i="18"/>
  <c r="O87" i="18"/>
  <c r="N87" i="18"/>
  <c r="M87" i="18"/>
  <c r="L87" i="18"/>
  <c r="K87" i="18"/>
  <c r="J87" i="18"/>
  <c r="I87" i="18"/>
  <c r="H87" i="18"/>
  <c r="G87" i="18"/>
  <c r="F87" i="18"/>
  <c r="E87" i="18"/>
  <c r="P86" i="18"/>
  <c r="P104" i="18" s="1"/>
  <c r="O86" i="18"/>
  <c r="O104" i="18" s="1"/>
  <c r="N86" i="18"/>
  <c r="N104" i="18" s="1"/>
  <c r="M86" i="18"/>
  <c r="M104" i="18" s="1"/>
  <c r="L86" i="18"/>
  <c r="L104" i="18" s="1"/>
  <c r="K86" i="18"/>
  <c r="K104" i="18" s="1"/>
  <c r="J86" i="18"/>
  <c r="J104" i="18" s="1"/>
  <c r="I86" i="18"/>
  <c r="I104" i="18" s="1"/>
  <c r="H86" i="18"/>
  <c r="H104" i="18" s="1"/>
  <c r="G86" i="18"/>
  <c r="G104" i="18" s="1"/>
  <c r="F86" i="18"/>
  <c r="F104" i="18" s="1"/>
  <c r="E86" i="18"/>
  <c r="E104" i="18" s="1"/>
  <c r="P79" i="18"/>
  <c r="Q75" i="18"/>
  <c r="G138" i="18" s="1"/>
  <c r="Q74" i="18"/>
  <c r="F138" i="18" s="1"/>
  <c r="Q73" i="18"/>
  <c r="Q72" i="18"/>
  <c r="E137" i="18" s="1"/>
  <c r="E153" i="18" s="1"/>
  <c r="N153" i="18" s="1"/>
  <c r="Q71" i="18"/>
  <c r="Q70" i="18"/>
  <c r="M135" i="18" s="1"/>
  <c r="M139" i="18" s="1"/>
  <c r="D70" i="18"/>
  <c r="C70" i="18"/>
  <c r="Q69" i="18"/>
  <c r="J135" i="18" s="1"/>
  <c r="Q68" i="18"/>
  <c r="I135" i="18" s="1"/>
  <c r="Q67" i="18"/>
  <c r="H135" i="18" s="1"/>
  <c r="Q66" i="18"/>
  <c r="G135" i="18" s="1"/>
  <c r="Q65" i="18"/>
  <c r="F135" i="18" s="1"/>
  <c r="Q64" i="18"/>
  <c r="W64" i="18" s="1"/>
  <c r="Q63" i="18"/>
  <c r="Q62" i="18"/>
  <c r="W62" i="18" s="1"/>
  <c r="Q61" i="18"/>
  <c r="Q60" i="18"/>
  <c r="I157" i="18" s="1"/>
  <c r="Q59" i="18"/>
  <c r="Q58" i="18"/>
  <c r="Q57" i="18"/>
  <c r="Q56" i="18"/>
  <c r="E132" i="18" s="1"/>
  <c r="Q55" i="18"/>
  <c r="E131" i="18" s="1"/>
  <c r="Q54" i="18"/>
  <c r="D54" i="18"/>
  <c r="C54" i="18"/>
  <c r="O79" i="18" s="1"/>
  <c r="Q53" i="18"/>
  <c r="K130" i="18" s="1"/>
  <c r="Q52" i="18"/>
  <c r="J130" i="18" s="1"/>
  <c r="Q51" i="18"/>
  <c r="I130" i="18" s="1"/>
  <c r="I146" i="18" s="1"/>
  <c r="Q50" i="18"/>
  <c r="H130" i="18" s="1"/>
  <c r="H146" i="18" s="1"/>
  <c r="Q49" i="18"/>
  <c r="G130" i="18" s="1"/>
  <c r="Q48" i="18"/>
  <c r="Q47" i="18"/>
  <c r="W47" i="18" s="1"/>
  <c r="K46" i="18"/>
  <c r="K85" i="18" s="1"/>
  <c r="K103" i="18" s="1"/>
  <c r="K108" i="18" s="1"/>
  <c r="K161" i="18" s="1"/>
  <c r="U42" i="18"/>
  <c r="Q42" i="18"/>
  <c r="U41" i="18"/>
  <c r="Q41" i="18"/>
  <c r="T41" i="18" s="1"/>
  <c r="Q40" i="18"/>
  <c r="U39" i="18"/>
  <c r="Q39" i="18"/>
  <c r="U38" i="18"/>
  <c r="P38" i="18"/>
  <c r="P97" i="18" s="1"/>
  <c r="O38" i="18"/>
  <c r="N38" i="18"/>
  <c r="N97" i="18" s="1"/>
  <c r="M38" i="18"/>
  <c r="M97" i="18" s="1"/>
  <c r="M119" i="18" s="1"/>
  <c r="X20" i="4" s="1"/>
  <c r="L38" i="18"/>
  <c r="L97" i="18" s="1"/>
  <c r="K38" i="18"/>
  <c r="K97" i="18" s="1"/>
  <c r="K119" i="18" s="1"/>
  <c r="X18" i="4" s="1"/>
  <c r="J38" i="18"/>
  <c r="J97" i="18" s="1"/>
  <c r="I38" i="18"/>
  <c r="I97" i="18" s="1"/>
  <c r="H38" i="18"/>
  <c r="H97" i="18" s="1"/>
  <c r="G38" i="18"/>
  <c r="G97" i="18" s="1"/>
  <c r="F38" i="18"/>
  <c r="F97" i="18" s="1"/>
  <c r="E38" i="18"/>
  <c r="E97" i="18" s="1"/>
  <c r="U37" i="18"/>
  <c r="Q37" i="18"/>
  <c r="U36" i="18"/>
  <c r="Q36" i="18"/>
  <c r="P35" i="18"/>
  <c r="P46" i="18" s="1"/>
  <c r="P85" i="18" s="1"/>
  <c r="P103" i="18" s="1"/>
  <c r="P108" i="18" s="1"/>
  <c r="P161" i="18" s="1"/>
  <c r="O35" i="18"/>
  <c r="O46" i="18" s="1"/>
  <c r="O85" i="18" s="1"/>
  <c r="O103" i="18" s="1"/>
  <c r="O108" i="18" s="1"/>
  <c r="O161" i="18" s="1"/>
  <c r="N35" i="18"/>
  <c r="N46" i="18" s="1"/>
  <c r="N85" i="18" s="1"/>
  <c r="N103" i="18" s="1"/>
  <c r="N108" i="18" s="1"/>
  <c r="N161" i="18" s="1"/>
  <c r="M35" i="18"/>
  <c r="M46" i="18" s="1"/>
  <c r="M85" i="18" s="1"/>
  <c r="M103" i="18" s="1"/>
  <c r="M108" i="18" s="1"/>
  <c r="M161" i="18" s="1"/>
  <c r="L35" i="18"/>
  <c r="L46" i="18" s="1"/>
  <c r="L85" i="18" s="1"/>
  <c r="L103" i="18" s="1"/>
  <c r="L108" i="18" s="1"/>
  <c r="L161" i="18" s="1"/>
  <c r="K35" i="18"/>
  <c r="J35" i="18"/>
  <c r="J46" i="18" s="1"/>
  <c r="J85" i="18" s="1"/>
  <c r="J103" i="18" s="1"/>
  <c r="J108" i="18" s="1"/>
  <c r="J161" i="18" s="1"/>
  <c r="I35" i="18"/>
  <c r="I46" i="18" s="1"/>
  <c r="I85" i="18" s="1"/>
  <c r="I103" i="18" s="1"/>
  <c r="I108" i="18" s="1"/>
  <c r="I161" i="18" s="1"/>
  <c r="H35" i="18"/>
  <c r="H46" i="18" s="1"/>
  <c r="H85" i="18" s="1"/>
  <c r="H103" i="18" s="1"/>
  <c r="H108" i="18" s="1"/>
  <c r="H161" i="18" s="1"/>
  <c r="G35" i="18"/>
  <c r="G46" i="18" s="1"/>
  <c r="G85" i="18" s="1"/>
  <c r="G103" i="18" s="1"/>
  <c r="G108" i="18" s="1"/>
  <c r="G161" i="18" s="1"/>
  <c r="F35" i="18"/>
  <c r="F46" i="18" s="1"/>
  <c r="F85" i="18" s="1"/>
  <c r="F103" i="18" s="1"/>
  <c r="F108" i="18" s="1"/>
  <c r="F161" i="18" s="1"/>
  <c r="E35" i="18"/>
  <c r="E46" i="18" s="1"/>
  <c r="E85" i="18" s="1"/>
  <c r="E103" i="18" s="1"/>
  <c r="E108" i="18" s="1"/>
  <c r="E161" i="18" s="1"/>
  <c r="Q30" i="18"/>
  <c r="AC30" i="18" s="1"/>
  <c r="T29" i="18"/>
  <c r="Q29" i="18"/>
  <c r="P80" i="18" s="1"/>
  <c r="T28" i="18"/>
  <c r="Q28" i="18"/>
  <c r="O80" i="18" s="1"/>
  <c r="Q27" i="18"/>
  <c r="T27" i="18" s="1"/>
  <c r="Q26" i="18"/>
  <c r="Q25" i="18"/>
  <c r="M80" i="18" s="1"/>
  <c r="Q24" i="18"/>
  <c r="AC24" i="18" s="1"/>
  <c r="Q23" i="18"/>
  <c r="AC23" i="18" s="1"/>
  <c r="Q22" i="18"/>
  <c r="Q21" i="18"/>
  <c r="Q20" i="18"/>
  <c r="T20" i="18" s="1"/>
  <c r="Q18" i="18"/>
  <c r="AC18" i="18" s="1"/>
  <c r="Q16" i="18"/>
  <c r="AC16" i="18" s="1"/>
  <c r="P13" i="18"/>
  <c r="R21" i="18" s="1"/>
  <c r="U21" i="18" s="1"/>
  <c r="K13" i="18"/>
  <c r="P169" i="10"/>
  <c r="O169" i="10"/>
  <c r="N169" i="10"/>
  <c r="M169" i="10"/>
  <c r="L169" i="10"/>
  <c r="K169" i="10"/>
  <c r="J169" i="10"/>
  <c r="I169" i="10"/>
  <c r="H169" i="10"/>
  <c r="G169" i="10"/>
  <c r="F169" i="10"/>
  <c r="P168" i="10"/>
  <c r="O168" i="10"/>
  <c r="N168" i="10"/>
  <c r="M168" i="10"/>
  <c r="L168" i="10"/>
  <c r="K168" i="10"/>
  <c r="J168" i="10"/>
  <c r="I168" i="10"/>
  <c r="H168" i="10"/>
  <c r="G168" i="10"/>
  <c r="F168" i="10"/>
  <c r="E169" i="10"/>
  <c r="E168" i="10"/>
  <c r="G155" i="20" l="1"/>
  <c r="G155" i="19"/>
  <c r="T21" i="18"/>
  <c r="C215" i="18" s="1"/>
  <c r="G155" i="22"/>
  <c r="J80" i="22"/>
  <c r="T21" i="22"/>
  <c r="J155" i="20"/>
  <c r="J158" i="20" s="1"/>
  <c r="J155" i="21"/>
  <c r="J158" i="21" s="1"/>
  <c r="L130" i="21"/>
  <c r="L139" i="21" s="1"/>
  <c r="O81" i="21"/>
  <c r="O82" i="21" s="1"/>
  <c r="T42" i="22"/>
  <c r="T36" i="20"/>
  <c r="H113" i="22"/>
  <c r="H114" i="22"/>
  <c r="I114" i="22"/>
  <c r="E122" i="22"/>
  <c r="J112" i="22"/>
  <c r="M182" i="22"/>
  <c r="N119" i="22"/>
  <c r="H151" i="4" s="1"/>
  <c r="K151" i="4" s="1"/>
  <c r="K113" i="22"/>
  <c r="L113" i="22"/>
  <c r="M106" i="22"/>
  <c r="M109" i="22" s="1"/>
  <c r="M113" i="22"/>
  <c r="T16" i="22"/>
  <c r="J151" i="22"/>
  <c r="N114" i="22"/>
  <c r="K112" i="22"/>
  <c r="I80" i="22"/>
  <c r="N81" i="22"/>
  <c r="O170" i="22"/>
  <c r="G187" i="22"/>
  <c r="G207" i="22" s="1"/>
  <c r="T18" i="22"/>
  <c r="N183" i="22"/>
  <c r="H151" i="22"/>
  <c r="L114" i="22"/>
  <c r="O183" i="22"/>
  <c r="L81" i="22"/>
  <c r="P170" i="22"/>
  <c r="P119" i="22"/>
  <c r="H153" i="4" s="1"/>
  <c r="K153" i="4" s="1"/>
  <c r="H119" i="22"/>
  <c r="H145" i="4" s="1"/>
  <c r="K145" i="4" s="1"/>
  <c r="H157" i="22"/>
  <c r="G165" i="22"/>
  <c r="I177" i="22"/>
  <c r="I203" i="22" s="1"/>
  <c r="N113" i="22"/>
  <c r="H166" i="22"/>
  <c r="J174" i="22"/>
  <c r="J177" i="22"/>
  <c r="J203" i="22" s="1"/>
  <c r="I184" i="22"/>
  <c r="P188" i="22"/>
  <c r="I146" i="22"/>
  <c r="E152" i="22"/>
  <c r="N152" i="22" s="1"/>
  <c r="J83" i="2" s="1"/>
  <c r="O113" i="22"/>
  <c r="T41" i="22"/>
  <c r="J146" i="22"/>
  <c r="J155" i="22" s="1"/>
  <c r="J166" i="22"/>
  <c r="L174" i="22"/>
  <c r="L119" i="22"/>
  <c r="H149" i="4" s="1"/>
  <c r="K149" i="4" s="1"/>
  <c r="M174" i="22"/>
  <c r="M119" i="22"/>
  <c r="H150" i="4" s="1"/>
  <c r="K150" i="4" s="1"/>
  <c r="F154" i="22"/>
  <c r="F155" i="22" s="1"/>
  <c r="F158" i="22" s="1"/>
  <c r="H175" i="22"/>
  <c r="E179" i="22"/>
  <c r="L186" i="22"/>
  <c r="L206" i="22" s="1"/>
  <c r="H155" i="22"/>
  <c r="L162" i="22"/>
  <c r="E171" i="22"/>
  <c r="F177" i="22"/>
  <c r="F203" i="22" s="1"/>
  <c r="H187" i="22"/>
  <c r="H207" i="22" s="1"/>
  <c r="M162" i="22"/>
  <c r="K171" i="22"/>
  <c r="G177" i="22"/>
  <c r="G203" i="22" s="1"/>
  <c r="H188" i="22"/>
  <c r="G119" i="22"/>
  <c r="H144" i="4" s="1"/>
  <c r="K144" i="4" s="1"/>
  <c r="I81" i="22"/>
  <c r="F165" i="22"/>
  <c r="L171" i="22"/>
  <c r="H177" i="22"/>
  <c r="H203" i="22" s="1"/>
  <c r="I188" i="22"/>
  <c r="J81" i="22"/>
  <c r="J82" i="22" s="1"/>
  <c r="P172" i="22"/>
  <c r="P209" i="22" s="1"/>
  <c r="P183" i="22"/>
  <c r="J188" i="22"/>
  <c r="I157" i="22"/>
  <c r="N112" i="22"/>
  <c r="J157" i="22"/>
  <c r="I166" i="22"/>
  <c r="K174" i="22"/>
  <c r="K177" i="22"/>
  <c r="K203" i="22" s="1"/>
  <c r="J184" i="22"/>
  <c r="E149" i="22"/>
  <c r="N149" i="22" s="1"/>
  <c r="J80" i="2" s="1"/>
  <c r="E130" i="22"/>
  <c r="E146" i="22" s="1"/>
  <c r="P178" i="22"/>
  <c r="P204" i="22" s="1"/>
  <c r="T20" i="22"/>
  <c r="K186" i="22"/>
  <c r="K206" i="22" s="1"/>
  <c r="G114" i="22"/>
  <c r="I162" i="22"/>
  <c r="N170" i="22"/>
  <c r="F176" i="22"/>
  <c r="F179" i="22"/>
  <c r="E187" i="22"/>
  <c r="E207" i="22" s="1"/>
  <c r="T24" i="22"/>
  <c r="H157" i="21"/>
  <c r="F110" i="21"/>
  <c r="K119" i="21"/>
  <c r="T42" i="21"/>
  <c r="K106" i="21"/>
  <c r="K109" i="21" s="1"/>
  <c r="K110" i="21"/>
  <c r="K112" i="21"/>
  <c r="K113" i="21"/>
  <c r="K114" i="21"/>
  <c r="I178" i="21"/>
  <c r="I204" i="21" s="1"/>
  <c r="L119" i="21"/>
  <c r="H123" i="4" s="1"/>
  <c r="F151" i="21"/>
  <c r="L112" i="21"/>
  <c r="M119" i="21"/>
  <c r="H124" i="4" s="1"/>
  <c r="K80" i="21"/>
  <c r="M112" i="21"/>
  <c r="E179" i="21"/>
  <c r="I112" i="21"/>
  <c r="K172" i="21"/>
  <c r="K209" i="21" s="1"/>
  <c r="O172" i="21"/>
  <c r="O209" i="21" s="1"/>
  <c r="AC23" i="21"/>
  <c r="N119" i="21"/>
  <c r="H125" i="4" s="1"/>
  <c r="E147" i="21"/>
  <c r="N147" i="21" s="1"/>
  <c r="H151" i="21"/>
  <c r="N81" i="21"/>
  <c r="E180" i="21"/>
  <c r="E170" i="21"/>
  <c r="E178" i="21"/>
  <c r="E204" i="21" s="1"/>
  <c r="P183" i="21"/>
  <c r="T16" i="21"/>
  <c r="J81" i="21"/>
  <c r="J82" i="21" s="1"/>
  <c r="P122" i="21"/>
  <c r="F170" i="21"/>
  <c r="F178" i="21"/>
  <c r="F204" i="21" s="1"/>
  <c r="N184" i="21"/>
  <c r="T18" i="21"/>
  <c r="E130" i="21"/>
  <c r="T39" i="21"/>
  <c r="I151" i="21"/>
  <c r="I155" i="21" s="1"/>
  <c r="M81" i="21"/>
  <c r="L110" i="21"/>
  <c r="L114" i="21"/>
  <c r="F171" i="21"/>
  <c r="G186" i="21"/>
  <c r="G206" i="21" s="1"/>
  <c r="T27" i="21"/>
  <c r="C217" i="21" s="1"/>
  <c r="L162" i="21"/>
  <c r="N171" i="21"/>
  <c r="H179" i="21"/>
  <c r="K186" i="21"/>
  <c r="K206" i="21" s="1"/>
  <c r="I163" i="21"/>
  <c r="I179" i="21"/>
  <c r="E187" i="21"/>
  <c r="E207" i="21" s="1"/>
  <c r="I157" i="21"/>
  <c r="P113" i="21"/>
  <c r="P114" i="21"/>
  <c r="J122" i="21"/>
  <c r="N163" i="21"/>
  <c r="L172" i="21"/>
  <c r="L209" i="21" s="1"/>
  <c r="P179" i="21"/>
  <c r="J187" i="21"/>
  <c r="J207" i="21" s="1"/>
  <c r="L122" i="21"/>
  <c r="L175" i="21"/>
  <c r="F188" i="21"/>
  <c r="G114" i="21"/>
  <c r="M122" i="21"/>
  <c r="K165" i="21"/>
  <c r="E177" i="21"/>
  <c r="E203" i="21" s="1"/>
  <c r="E182" i="21"/>
  <c r="I188" i="21"/>
  <c r="K122" i="21"/>
  <c r="E188" i="21"/>
  <c r="P180" i="21"/>
  <c r="F154" i="21"/>
  <c r="H113" i="21"/>
  <c r="J177" i="21"/>
  <c r="J203" i="21" s="1"/>
  <c r="K183" i="21"/>
  <c r="F189" i="21"/>
  <c r="G170" i="20"/>
  <c r="J178" i="20"/>
  <c r="J204" i="20" s="1"/>
  <c r="L183" i="20"/>
  <c r="M183" i="20"/>
  <c r="F154" i="20"/>
  <c r="F155" i="20" s="1"/>
  <c r="F158" i="20" s="1"/>
  <c r="L106" i="20"/>
  <c r="L109" i="20" s="1"/>
  <c r="P184" i="20"/>
  <c r="G139" i="20"/>
  <c r="K162" i="20"/>
  <c r="N170" i="20"/>
  <c r="M178" i="20"/>
  <c r="M204" i="20" s="1"/>
  <c r="I187" i="20"/>
  <c r="I207" i="20" s="1"/>
  <c r="I157" i="20"/>
  <c r="M162" i="20"/>
  <c r="O170" i="20"/>
  <c r="G177" i="20"/>
  <c r="G203" i="20" s="1"/>
  <c r="P178" i="20"/>
  <c r="P204" i="20" s="1"/>
  <c r="M187" i="20"/>
  <c r="M207" i="20" s="1"/>
  <c r="P170" i="20"/>
  <c r="G186" i="20"/>
  <c r="G206" i="20" s="1"/>
  <c r="P162" i="20"/>
  <c r="F179" i="20"/>
  <c r="H188" i="20"/>
  <c r="N122" i="20"/>
  <c r="J166" i="20"/>
  <c r="K171" i="20"/>
  <c r="M177" i="20"/>
  <c r="M203" i="20" s="1"/>
  <c r="K179" i="20"/>
  <c r="M186" i="20"/>
  <c r="M206" i="20" s="1"/>
  <c r="I188" i="20"/>
  <c r="I208" i="20" s="1"/>
  <c r="K178" i="20"/>
  <c r="K204" i="20" s="1"/>
  <c r="H187" i="20"/>
  <c r="H207" i="20" s="1"/>
  <c r="E152" i="20"/>
  <c r="N152" i="20" s="1"/>
  <c r="J66" i="2" s="1"/>
  <c r="F171" i="20"/>
  <c r="E179" i="20"/>
  <c r="E188" i="20"/>
  <c r="E150" i="20"/>
  <c r="N150" i="20" s="1"/>
  <c r="J64" i="2" s="1"/>
  <c r="G171" i="20"/>
  <c r="G188" i="20"/>
  <c r="E151" i="20"/>
  <c r="H171" i="20"/>
  <c r="O122" i="20"/>
  <c r="L171" i="20"/>
  <c r="N177" i="20"/>
  <c r="N203" i="20" s="1"/>
  <c r="N179" i="20"/>
  <c r="N186" i="20"/>
  <c r="N206" i="20" s="1"/>
  <c r="J188" i="20"/>
  <c r="H177" i="20"/>
  <c r="H203" i="20" s="1"/>
  <c r="F186" i="20"/>
  <c r="F206" i="20" s="1"/>
  <c r="E153" i="20"/>
  <c r="N153" i="20" s="1"/>
  <c r="J69" i="2" s="1"/>
  <c r="O162" i="20"/>
  <c r="K177" i="20"/>
  <c r="K203" i="20" s="1"/>
  <c r="H186" i="20"/>
  <c r="H206" i="20" s="1"/>
  <c r="I166" i="20"/>
  <c r="J179" i="20"/>
  <c r="E147" i="20"/>
  <c r="N147" i="20" s="1"/>
  <c r="H151" i="20"/>
  <c r="I114" i="20"/>
  <c r="M135" i="20"/>
  <c r="M139" i="20" s="1"/>
  <c r="E170" i="20"/>
  <c r="P171" i="20"/>
  <c r="E178" i="20"/>
  <c r="E204" i="20" s="1"/>
  <c r="P179" i="20"/>
  <c r="E187" i="20"/>
  <c r="E207" i="20" s="1"/>
  <c r="K188" i="20"/>
  <c r="T25" i="20"/>
  <c r="J162" i="20"/>
  <c r="H170" i="20"/>
  <c r="N162" i="20"/>
  <c r="N187" i="20"/>
  <c r="N207" i="20" s="1"/>
  <c r="E149" i="20"/>
  <c r="N149" i="20" s="1"/>
  <c r="J63" i="2" s="1"/>
  <c r="I177" i="20"/>
  <c r="I203" i="20" s="1"/>
  <c r="F114" i="20"/>
  <c r="L177" i="20"/>
  <c r="L203" i="20" s="1"/>
  <c r="L186" i="20"/>
  <c r="L206" i="20" s="1"/>
  <c r="E148" i="20"/>
  <c r="N148" i="20" s="1"/>
  <c r="I151" i="20"/>
  <c r="I155" i="20" s="1"/>
  <c r="E122" i="20"/>
  <c r="F170" i="20"/>
  <c r="H174" i="20"/>
  <c r="I178" i="20"/>
  <c r="I204" i="20" s="1"/>
  <c r="K183" i="20"/>
  <c r="F187" i="20"/>
  <c r="F207" i="20" s="1"/>
  <c r="T27" i="20"/>
  <c r="H122" i="19"/>
  <c r="I122" i="19"/>
  <c r="L119" i="19"/>
  <c r="H71" i="4" s="1"/>
  <c r="T36" i="19"/>
  <c r="M178" i="19"/>
  <c r="M204" i="19" s="1"/>
  <c r="T39" i="19"/>
  <c r="J170" i="19"/>
  <c r="F122" i="19"/>
  <c r="K170" i="19"/>
  <c r="O187" i="19"/>
  <c r="O207" i="19" s="1"/>
  <c r="I119" i="19"/>
  <c r="H68" i="4" s="1"/>
  <c r="T41" i="19"/>
  <c r="J155" i="19"/>
  <c r="L170" i="19"/>
  <c r="P187" i="19"/>
  <c r="P207" i="19" s="1"/>
  <c r="M119" i="19"/>
  <c r="H72" i="4" s="1"/>
  <c r="P177" i="19"/>
  <c r="P203" i="19" s="1"/>
  <c r="O179" i="19"/>
  <c r="P186" i="19"/>
  <c r="P206" i="19" s="1"/>
  <c r="N171" i="19"/>
  <c r="P179" i="19"/>
  <c r="E187" i="19"/>
  <c r="E207" i="19" s="1"/>
  <c r="J158" i="19"/>
  <c r="O171" i="19"/>
  <c r="H178" i="19"/>
  <c r="H204" i="19" s="1"/>
  <c r="K182" i="19"/>
  <c r="F187" i="19"/>
  <c r="F207" i="19" s="1"/>
  <c r="M171" i="19"/>
  <c r="E178" i="19"/>
  <c r="E204" i="19" s="1"/>
  <c r="I170" i="19"/>
  <c r="E176" i="19"/>
  <c r="J178" i="19"/>
  <c r="J204" i="19" s="1"/>
  <c r="H187" i="19"/>
  <c r="H207" i="19" s="1"/>
  <c r="O81" i="19"/>
  <c r="L122" i="19"/>
  <c r="K162" i="19"/>
  <c r="H171" i="19"/>
  <c r="F177" i="19"/>
  <c r="F203" i="19" s="1"/>
  <c r="F179" i="19"/>
  <c r="G186" i="19"/>
  <c r="G206" i="19" s="1"/>
  <c r="H188" i="19"/>
  <c r="P178" i="19"/>
  <c r="P204" i="19" s="1"/>
  <c r="J162" i="19"/>
  <c r="O170" i="19"/>
  <c r="E177" i="19"/>
  <c r="E203" i="19" s="1"/>
  <c r="G188" i="19"/>
  <c r="N110" i="19"/>
  <c r="J122" i="19"/>
  <c r="L162" i="19"/>
  <c r="I171" i="19"/>
  <c r="G177" i="19"/>
  <c r="G203" i="19" s="1"/>
  <c r="K179" i="19"/>
  <c r="I186" i="19"/>
  <c r="I206" i="19" s="1"/>
  <c r="J188" i="19"/>
  <c r="G119" i="19"/>
  <c r="H66" i="4" s="1"/>
  <c r="F157" i="19"/>
  <c r="K122" i="19"/>
  <c r="M162" i="19"/>
  <c r="J171" i="19"/>
  <c r="I177" i="19"/>
  <c r="I203" i="19" s="1"/>
  <c r="L179" i="19"/>
  <c r="J186" i="19"/>
  <c r="J206" i="19" s="1"/>
  <c r="M188" i="19"/>
  <c r="H162" i="19"/>
  <c r="E188" i="19"/>
  <c r="H119" i="19"/>
  <c r="H67" i="4" s="1"/>
  <c r="I81" i="19"/>
  <c r="I82" i="19" s="1"/>
  <c r="O165" i="19"/>
  <c r="L171" i="19"/>
  <c r="O177" i="19"/>
  <c r="O203" i="19" s="1"/>
  <c r="N179" i="19"/>
  <c r="O186" i="19"/>
  <c r="O206" i="19" s="1"/>
  <c r="P188" i="19"/>
  <c r="K167" i="18"/>
  <c r="N176" i="18"/>
  <c r="M184" i="18"/>
  <c r="J157" i="18"/>
  <c r="J114" i="18"/>
  <c r="P167" i="18"/>
  <c r="N184" i="18"/>
  <c r="J146" i="18"/>
  <c r="K114" i="18"/>
  <c r="AC21" i="18"/>
  <c r="L114" i="18"/>
  <c r="F170" i="18"/>
  <c r="H187" i="18"/>
  <c r="H207" i="18" s="1"/>
  <c r="P119" i="18"/>
  <c r="X23" i="4" s="1"/>
  <c r="M162" i="18"/>
  <c r="F176" i="18"/>
  <c r="F183" i="18"/>
  <c r="I176" i="18"/>
  <c r="M114" i="18"/>
  <c r="N114" i="18"/>
  <c r="G114" i="18"/>
  <c r="N122" i="18"/>
  <c r="F167" i="18"/>
  <c r="L176" i="18"/>
  <c r="P183" i="18"/>
  <c r="J167" i="18"/>
  <c r="M176" i="18"/>
  <c r="I184" i="18"/>
  <c r="H110" i="18"/>
  <c r="I112" i="18"/>
  <c r="J112" i="18"/>
  <c r="J113" i="18"/>
  <c r="J162" i="18"/>
  <c r="O171" i="18"/>
  <c r="I179" i="18"/>
  <c r="I188" i="18"/>
  <c r="H119" i="18"/>
  <c r="X15" i="4" s="1"/>
  <c r="I151" i="18"/>
  <c r="I155" i="18" s="1"/>
  <c r="I158" i="18" s="1"/>
  <c r="O112" i="18"/>
  <c r="O113" i="18"/>
  <c r="O114" i="18"/>
  <c r="J122" i="18"/>
  <c r="G166" i="18"/>
  <c r="H170" i="18"/>
  <c r="G175" i="18"/>
  <c r="F178" i="18"/>
  <c r="F204" i="18" s="1"/>
  <c r="N182" i="18"/>
  <c r="I186" i="18"/>
  <c r="I206" i="18" s="1"/>
  <c r="H151" i="18"/>
  <c r="N110" i="18"/>
  <c r="N113" i="18"/>
  <c r="I122" i="18"/>
  <c r="J165" i="18"/>
  <c r="G170" i="18"/>
  <c r="P174" i="18"/>
  <c r="E178" i="18"/>
  <c r="E204" i="18" s="1"/>
  <c r="G180" i="18"/>
  <c r="F186" i="18"/>
  <c r="F206" i="18" s="1"/>
  <c r="J151" i="18"/>
  <c r="J155" i="18" s="1"/>
  <c r="J158" i="18" s="1"/>
  <c r="P113" i="18"/>
  <c r="P114" i="18"/>
  <c r="K122" i="18"/>
  <c r="J166" i="18"/>
  <c r="L170" i="18"/>
  <c r="I175" i="18"/>
  <c r="G178" i="18"/>
  <c r="G204" i="18" s="1"/>
  <c r="O182" i="18"/>
  <c r="E187" i="18"/>
  <c r="E207" i="18" s="1"/>
  <c r="E112" i="18"/>
  <c r="I165" i="18"/>
  <c r="O174" i="18"/>
  <c r="K189" i="18"/>
  <c r="L122" i="18"/>
  <c r="K166" i="18"/>
  <c r="O170" i="18"/>
  <c r="J175" i="18"/>
  <c r="H178" i="18"/>
  <c r="H204" i="18" s="1"/>
  <c r="P182" i="18"/>
  <c r="F187" i="18"/>
  <c r="F207" i="18" s="1"/>
  <c r="H155" i="18"/>
  <c r="F165" i="18"/>
  <c r="J172" i="18"/>
  <c r="M110" i="18"/>
  <c r="E180" i="18"/>
  <c r="T42" i="18"/>
  <c r="H157" i="18"/>
  <c r="F112" i="18"/>
  <c r="F113" i="18"/>
  <c r="F114" i="18"/>
  <c r="L166" i="18"/>
  <c r="P170" i="18"/>
  <c r="O175" i="18"/>
  <c r="K178" i="18"/>
  <c r="K204" i="18" s="1"/>
  <c r="E183" i="18"/>
  <c r="G187" i="18"/>
  <c r="G207" i="18" s="1"/>
  <c r="K81" i="22"/>
  <c r="I135" i="22"/>
  <c r="I151" i="22" s="1"/>
  <c r="M81" i="22"/>
  <c r="L106" i="22"/>
  <c r="L109" i="22" s="1"/>
  <c r="N106" i="22"/>
  <c r="N109" i="22" s="1"/>
  <c r="O106" i="22"/>
  <c r="O109" i="22" s="1"/>
  <c r="P106" i="22"/>
  <c r="P109" i="22" s="1"/>
  <c r="G135" i="21"/>
  <c r="G151" i="21" s="1"/>
  <c r="G155" i="21" s="1"/>
  <c r="I81" i="21"/>
  <c r="F157" i="21"/>
  <c r="K81" i="21"/>
  <c r="K82" i="21" s="1"/>
  <c r="E135" i="21"/>
  <c r="E151" i="21" s="1"/>
  <c r="J139" i="21"/>
  <c r="G106" i="21"/>
  <c r="G109" i="21" s="1"/>
  <c r="H106" i="21"/>
  <c r="H109" i="21" s="1"/>
  <c r="P119" i="21"/>
  <c r="P194" i="21" s="1"/>
  <c r="P210" i="21" s="1"/>
  <c r="F106" i="21"/>
  <c r="F109" i="21" s="1"/>
  <c r="K81" i="20"/>
  <c r="K82" i="20" s="1"/>
  <c r="N119" i="20"/>
  <c r="N197" i="20" s="1"/>
  <c r="T16" i="20"/>
  <c r="W56" i="19"/>
  <c r="E131" i="19"/>
  <c r="E147" i="19" s="1"/>
  <c r="N147" i="19" s="1"/>
  <c r="F106" i="18"/>
  <c r="F109" i="18" s="1"/>
  <c r="L106" i="18"/>
  <c r="L109" i="18" s="1"/>
  <c r="T37" i="21"/>
  <c r="T39" i="20"/>
  <c r="T37" i="19"/>
  <c r="T37" i="18"/>
  <c r="T39" i="18"/>
  <c r="I110" i="18"/>
  <c r="K110" i="18"/>
  <c r="O163" i="18"/>
  <c r="L110" i="18"/>
  <c r="F110" i="18"/>
  <c r="O110" i="18"/>
  <c r="E110" i="18"/>
  <c r="P110" i="18"/>
  <c r="L163" i="18"/>
  <c r="F189" i="18"/>
  <c r="F157" i="18"/>
  <c r="F151" i="18"/>
  <c r="F154" i="18"/>
  <c r="G110" i="18"/>
  <c r="N163" i="18"/>
  <c r="Q185" i="21"/>
  <c r="E189" i="18"/>
  <c r="G189" i="22"/>
  <c r="M110" i="21"/>
  <c r="O110" i="21"/>
  <c r="H163" i="21"/>
  <c r="AC28" i="22"/>
  <c r="AC27" i="22"/>
  <c r="N80" i="22"/>
  <c r="AC24" i="21"/>
  <c r="AC28" i="21"/>
  <c r="T24" i="21"/>
  <c r="C216" i="21" s="1"/>
  <c r="P82" i="20"/>
  <c r="AC29" i="20"/>
  <c r="M80" i="20"/>
  <c r="T23" i="20"/>
  <c r="AC20" i="20"/>
  <c r="N80" i="20"/>
  <c r="T24" i="20"/>
  <c r="C216" i="20" s="1"/>
  <c r="T18" i="20"/>
  <c r="AC24" i="20"/>
  <c r="T20" i="20"/>
  <c r="N194" i="19"/>
  <c r="N210" i="19" s="1"/>
  <c r="H73" i="4"/>
  <c r="P197" i="19"/>
  <c r="H75" i="4"/>
  <c r="P197" i="21"/>
  <c r="Q191" i="21"/>
  <c r="K197" i="21"/>
  <c r="H122" i="4"/>
  <c r="K194" i="20"/>
  <c r="K210" i="20" s="1"/>
  <c r="H96" i="4"/>
  <c r="Q104" i="22"/>
  <c r="N106" i="21"/>
  <c r="N109" i="21" s="1"/>
  <c r="G106" i="18"/>
  <c r="G109" i="18" s="1"/>
  <c r="J81" i="18"/>
  <c r="P81" i="18"/>
  <c r="P82" i="18" s="1"/>
  <c r="G139" i="18"/>
  <c r="K122" i="22"/>
  <c r="L122" i="22"/>
  <c r="J122" i="22"/>
  <c r="H80" i="22"/>
  <c r="M122" i="22"/>
  <c r="F106" i="22"/>
  <c r="F109" i="22" s="1"/>
  <c r="F119" i="22"/>
  <c r="H143" i="4" s="1"/>
  <c r="K143" i="4" s="1"/>
  <c r="Q121" i="21"/>
  <c r="Q98" i="21"/>
  <c r="H122" i="21"/>
  <c r="I122" i="21"/>
  <c r="Q99" i="21"/>
  <c r="G122" i="21"/>
  <c r="E120" i="21"/>
  <c r="E122" i="21" s="1"/>
  <c r="T41" i="21"/>
  <c r="P106" i="21"/>
  <c r="P109" i="21" s="1"/>
  <c r="I106" i="21"/>
  <c r="I109" i="21" s="1"/>
  <c r="Q100" i="21"/>
  <c r="Q100" i="20"/>
  <c r="M119" i="20"/>
  <c r="H98" i="4" s="1"/>
  <c r="O106" i="20"/>
  <c r="O109" i="20" s="1"/>
  <c r="H122" i="20"/>
  <c r="I122" i="20"/>
  <c r="Q121" i="20"/>
  <c r="K197" i="20"/>
  <c r="T41" i="20"/>
  <c r="N106" i="20"/>
  <c r="N109" i="20" s="1"/>
  <c r="O119" i="20"/>
  <c r="J122" i="20"/>
  <c r="P122" i="20"/>
  <c r="L122" i="20"/>
  <c r="K106" i="20"/>
  <c r="K109" i="20" s="1"/>
  <c r="Q191" i="22"/>
  <c r="G106" i="22"/>
  <c r="G109" i="22" s="1"/>
  <c r="H106" i="22"/>
  <c r="H109" i="22" s="1"/>
  <c r="Q96" i="22"/>
  <c r="T36" i="22"/>
  <c r="L197" i="21"/>
  <c r="L106" i="21"/>
  <c r="L109" i="21" s="1"/>
  <c r="M106" i="21"/>
  <c r="M109" i="21" s="1"/>
  <c r="Q96" i="21"/>
  <c r="M106" i="20"/>
  <c r="M109" i="20" s="1"/>
  <c r="H106" i="20"/>
  <c r="H109" i="20" s="1"/>
  <c r="I106" i="20"/>
  <c r="I109" i="20" s="1"/>
  <c r="G106" i="20"/>
  <c r="G109" i="20" s="1"/>
  <c r="Q95" i="20"/>
  <c r="Q96" i="20"/>
  <c r="J106" i="20"/>
  <c r="J109" i="20" s="1"/>
  <c r="G119" i="18"/>
  <c r="X14" i="4" s="1"/>
  <c r="K106" i="18"/>
  <c r="K109" i="18" s="1"/>
  <c r="AC25" i="18"/>
  <c r="N80" i="18"/>
  <c r="O81" i="22"/>
  <c r="O82" i="22" s="1"/>
  <c r="Q116" i="22"/>
  <c r="E132" i="22"/>
  <c r="E148" i="22" s="1"/>
  <c r="N148" i="22" s="1"/>
  <c r="Q168" i="22"/>
  <c r="Q117" i="22"/>
  <c r="E134" i="22"/>
  <c r="E150" i="22" s="1"/>
  <c r="N150" i="22" s="1"/>
  <c r="J81" i="2" s="1"/>
  <c r="E135" i="22"/>
  <c r="E151" i="22" s="1"/>
  <c r="W62" i="21"/>
  <c r="Q93" i="21"/>
  <c r="Q168" i="21"/>
  <c r="Q169" i="21"/>
  <c r="H130" i="21"/>
  <c r="H146" i="21" s="1"/>
  <c r="J81" i="20"/>
  <c r="Q168" i="20"/>
  <c r="H130" i="20"/>
  <c r="H146" i="20" s="1"/>
  <c r="Q117" i="20"/>
  <c r="W64" i="20"/>
  <c r="L81" i="20"/>
  <c r="L82" i="20" s="1"/>
  <c r="O110" i="20"/>
  <c r="W72" i="20"/>
  <c r="W55" i="20"/>
  <c r="M81" i="20"/>
  <c r="M82" i="20" s="1"/>
  <c r="P106" i="20"/>
  <c r="P109" i="20" s="1"/>
  <c r="Q169" i="20"/>
  <c r="N81" i="20"/>
  <c r="N82" i="20" s="1"/>
  <c r="J81" i="19"/>
  <c r="F130" i="19"/>
  <c r="L81" i="19"/>
  <c r="I130" i="19"/>
  <c r="G113" i="19"/>
  <c r="Q168" i="19"/>
  <c r="Q91" i="19"/>
  <c r="Q116" i="19"/>
  <c r="P106" i="19"/>
  <c r="P109" i="19" s="1"/>
  <c r="E114" i="19"/>
  <c r="E137" i="19"/>
  <c r="E153" i="19" s="1"/>
  <c r="N153" i="19" s="1"/>
  <c r="D69" i="2" s="1"/>
  <c r="E138" i="19"/>
  <c r="E154" i="19" s="1"/>
  <c r="Q88" i="19"/>
  <c r="Q115" i="19"/>
  <c r="N122" i="19"/>
  <c r="L106" i="19"/>
  <c r="L109" i="19" s="1"/>
  <c r="O122" i="19"/>
  <c r="J119" i="19"/>
  <c r="J194" i="19" s="1"/>
  <c r="J210" i="19" s="1"/>
  <c r="T42" i="19"/>
  <c r="F106" i="19"/>
  <c r="F109" i="19" s="1"/>
  <c r="E119" i="19"/>
  <c r="E194" i="19" s="1"/>
  <c r="P122" i="19"/>
  <c r="F119" i="19"/>
  <c r="F197" i="19" s="1"/>
  <c r="Q100" i="19"/>
  <c r="K106" i="19"/>
  <c r="K109" i="19" s="1"/>
  <c r="M106" i="19"/>
  <c r="M109" i="19" s="1"/>
  <c r="N106" i="19"/>
  <c r="N109" i="19" s="1"/>
  <c r="AC29" i="19"/>
  <c r="I80" i="19"/>
  <c r="T16" i="19"/>
  <c r="H80" i="19"/>
  <c r="T23" i="19"/>
  <c r="C216" i="19" s="1"/>
  <c r="T18" i="19"/>
  <c r="C214" i="19" s="1"/>
  <c r="AC23" i="19"/>
  <c r="AC27" i="19"/>
  <c r="T20" i="19"/>
  <c r="T27" i="19"/>
  <c r="C217" i="19" s="1"/>
  <c r="I139" i="18"/>
  <c r="Q116" i="18"/>
  <c r="K81" i="18"/>
  <c r="Q168" i="18"/>
  <c r="I81" i="18"/>
  <c r="F130" i="18"/>
  <c r="F146" i="18" s="1"/>
  <c r="Q169" i="18"/>
  <c r="E133" i="18"/>
  <c r="E149" i="18" s="1"/>
  <c r="N149" i="18" s="1"/>
  <c r="D46" i="2" s="1"/>
  <c r="Q86" i="18"/>
  <c r="O106" i="18"/>
  <c r="O109" i="18" s="1"/>
  <c r="N119" i="18"/>
  <c r="N197" i="18" s="1"/>
  <c r="P106" i="18"/>
  <c r="P109" i="18" s="1"/>
  <c r="I106" i="18"/>
  <c r="I109" i="18" s="1"/>
  <c r="Q121" i="18"/>
  <c r="F119" i="18"/>
  <c r="M122" i="18"/>
  <c r="O119" i="18"/>
  <c r="O197" i="18" s="1"/>
  <c r="I119" i="18"/>
  <c r="I194" i="18" s="1"/>
  <c r="I210" i="18" s="1"/>
  <c r="J119" i="18"/>
  <c r="Q100" i="18"/>
  <c r="E106" i="18"/>
  <c r="E109" i="18" s="1"/>
  <c r="E122" i="18"/>
  <c r="J106" i="18"/>
  <c r="J109" i="18" s="1"/>
  <c r="H122" i="18"/>
  <c r="K194" i="18"/>
  <c r="K210" i="18" s="1"/>
  <c r="K197" i="18"/>
  <c r="Q191" i="18"/>
  <c r="Q95" i="18"/>
  <c r="H106" i="18"/>
  <c r="H109" i="18" s="1"/>
  <c r="T18" i="18"/>
  <c r="C217" i="18"/>
  <c r="AC27" i="18"/>
  <c r="AC20" i="18"/>
  <c r="H80" i="18"/>
  <c r="I80" i="18"/>
  <c r="K80" i="18"/>
  <c r="L80" i="18"/>
  <c r="T25" i="18"/>
  <c r="N110" i="22"/>
  <c r="O110" i="22"/>
  <c r="K110" i="22"/>
  <c r="P110" i="22"/>
  <c r="I163" i="22"/>
  <c r="E178" i="22"/>
  <c r="E204" i="22" s="1"/>
  <c r="I187" i="22"/>
  <c r="I207" i="22" s="1"/>
  <c r="I112" i="22"/>
  <c r="E154" i="22"/>
  <c r="O162" i="22"/>
  <c r="N171" i="22"/>
  <c r="F178" i="22"/>
  <c r="F204" i="22" s="1"/>
  <c r="O179" i="22"/>
  <c r="F186" i="22"/>
  <c r="F206" i="22" s="1"/>
  <c r="J187" i="22"/>
  <c r="J207" i="22" s="1"/>
  <c r="U21" i="22"/>
  <c r="N162" i="22"/>
  <c r="M171" i="22"/>
  <c r="N179" i="22"/>
  <c r="H163" i="22"/>
  <c r="E170" i="22"/>
  <c r="O171" i="22"/>
  <c r="H176" i="22"/>
  <c r="G178" i="22"/>
  <c r="G204" i="22" s="1"/>
  <c r="P179" i="22"/>
  <c r="G186" i="22"/>
  <c r="G206" i="22" s="1"/>
  <c r="K187" i="22"/>
  <c r="K207" i="22" s="1"/>
  <c r="F170" i="22"/>
  <c r="P171" i="22"/>
  <c r="H178" i="22"/>
  <c r="H204" i="22" s="1"/>
  <c r="E182" i="22"/>
  <c r="H186" i="22"/>
  <c r="H206" i="22" s="1"/>
  <c r="E188" i="22"/>
  <c r="L110" i="22"/>
  <c r="L112" i="22"/>
  <c r="J163" i="22"/>
  <c r="L170" i="22"/>
  <c r="N172" i="22"/>
  <c r="N209" i="22" s="1"/>
  <c r="J176" i="22"/>
  <c r="I178" i="22"/>
  <c r="I204" i="22" s="1"/>
  <c r="K182" i="22"/>
  <c r="I186" i="22"/>
  <c r="I206" i="22" s="1"/>
  <c r="F188" i="22"/>
  <c r="M110" i="22"/>
  <c r="M112" i="22"/>
  <c r="M170" i="22"/>
  <c r="O172" i="22"/>
  <c r="O209" i="22" s="1"/>
  <c r="E177" i="22"/>
  <c r="E203" i="22" s="1"/>
  <c r="J178" i="22"/>
  <c r="J204" i="22" s="1"/>
  <c r="J186" i="22"/>
  <c r="J206" i="22" s="1"/>
  <c r="G188" i="22"/>
  <c r="E150" i="21"/>
  <c r="N150" i="21" s="1"/>
  <c r="D81" i="2" s="1"/>
  <c r="P162" i="21"/>
  <c r="K166" i="21"/>
  <c r="E171" i="21"/>
  <c r="L174" i="21"/>
  <c r="I177" i="21"/>
  <c r="I203" i="21" s="1"/>
  <c r="O180" i="21"/>
  <c r="F186" i="21"/>
  <c r="F206" i="21" s="1"/>
  <c r="I187" i="21"/>
  <c r="I207" i="21" s="1"/>
  <c r="E189" i="21"/>
  <c r="L166" i="21"/>
  <c r="H175" i="21"/>
  <c r="E167" i="21"/>
  <c r="K171" i="21"/>
  <c r="I175" i="21"/>
  <c r="K177" i="21"/>
  <c r="K203" i="21" s="1"/>
  <c r="F179" i="21"/>
  <c r="H186" i="21"/>
  <c r="H206" i="21" s="1"/>
  <c r="K187" i="21"/>
  <c r="K207" i="21" s="1"/>
  <c r="G189" i="21"/>
  <c r="P110" i="21"/>
  <c r="M163" i="21"/>
  <c r="L171" i="21"/>
  <c r="J175" i="21"/>
  <c r="L177" i="21"/>
  <c r="L203" i="21" s="1"/>
  <c r="G179" i="21"/>
  <c r="L182" i="21"/>
  <c r="I186" i="21"/>
  <c r="I206" i="21" s="1"/>
  <c r="L187" i="21"/>
  <c r="L207" i="21" s="1"/>
  <c r="O189" i="21"/>
  <c r="M175" i="21"/>
  <c r="L183" i="21"/>
  <c r="I113" i="21"/>
  <c r="L113" i="21"/>
  <c r="J162" i="21"/>
  <c r="G170" i="21"/>
  <c r="O171" i="21"/>
  <c r="K176" i="21"/>
  <c r="G178" i="21"/>
  <c r="G204" i="21" s="1"/>
  <c r="N179" i="21"/>
  <c r="M183" i="21"/>
  <c r="L186" i="21"/>
  <c r="L206" i="21" s="1"/>
  <c r="G188" i="21"/>
  <c r="J110" i="21"/>
  <c r="J112" i="21"/>
  <c r="J113" i="21"/>
  <c r="J114" i="21"/>
  <c r="M113" i="21"/>
  <c r="K162" i="21"/>
  <c r="H165" i="21"/>
  <c r="L170" i="21"/>
  <c r="P171" i="21"/>
  <c r="L176" i="21"/>
  <c r="H178" i="21"/>
  <c r="H204" i="21" s="1"/>
  <c r="O179" i="21"/>
  <c r="O183" i="21"/>
  <c r="M186" i="21"/>
  <c r="M206" i="21" s="1"/>
  <c r="H188" i="21"/>
  <c r="U21" i="21"/>
  <c r="C215" i="21" s="1"/>
  <c r="M162" i="21"/>
  <c r="E166" i="21"/>
  <c r="N170" i="21"/>
  <c r="F177" i="21"/>
  <c r="F203" i="21" s="1"/>
  <c r="J178" i="21"/>
  <c r="J204" i="21" s="1"/>
  <c r="F187" i="21"/>
  <c r="F207" i="21" s="1"/>
  <c r="J188" i="21"/>
  <c r="E149" i="21"/>
  <c r="N149" i="21" s="1"/>
  <c r="D80" i="2" s="1"/>
  <c r="E152" i="21"/>
  <c r="N152" i="21" s="1"/>
  <c r="D83" i="2" s="1"/>
  <c r="M114" i="21"/>
  <c r="N162" i="21"/>
  <c r="F166" i="21"/>
  <c r="O170" i="21"/>
  <c r="G177" i="21"/>
  <c r="G203" i="21" s="1"/>
  <c r="K178" i="21"/>
  <c r="K204" i="21" s="1"/>
  <c r="F180" i="21"/>
  <c r="O184" i="21"/>
  <c r="G187" i="21"/>
  <c r="G207" i="21" s="1"/>
  <c r="K188" i="21"/>
  <c r="E153" i="21"/>
  <c r="N153" i="21" s="1"/>
  <c r="D86" i="2" s="1"/>
  <c r="N110" i="21"/>
  <c r="N112" i="21"/>
  <c r="N113" i="21"/>
  <c r="E154" i="21"/>
  <c r="O162" i="21"/>
  <c r="J166" i="21"/>
  <c r="P170" i="21"/>
  <c r="I174" i="21"/>
  <c r="H177" i="21"/>
  <c r="H203" i="21" s="1"/>
  <c r="P178" i="21"/>
  <c r="P204" i="21" s="1"/>
  <c r="H187" i="21"/>
  <c r="H207" i="21" s="1"/>
  <c r="P188" i="21"/>
  <c r="K113" i="20"/>
  <c r="K114" i="20"/>
  <c r="P110" i="20"/>
  <c r="O113" i="20"/>
  <c r="J165" i="20"/>
  <c r="J167" i="20"/>
  <c r="L184" i="20"/>
  <c r="H189" i="20"/>
  <c r="L110" i="20"/>
  <c r="L113" i="20"/>
  <c r="L114" i="20"/>
  <c r="E112" i="20"/>
  <c r="P113" i="20"/>
  <c r="K165" i="20"/>
  <c r="K167" i="20"/>
  <c r="F172" i="20"/>
  <c r="M175" i="20"/>
  <c r="N182" i="20"/>
  <c r="M184" i="20"/>
  <c r="J189" i="20"/>
  <c r="K166" i="20"/>
  <c r="J174" i="20"/>
  <c r="I180" i="20"/>
  <c r="L175" i="20"/>
  <c r="M182" i="20"/>
  <c r="M114" i="20"/>
  <c r="K112" i="20"/>
  <c r="G114" i="20"/>
  <c r="G166" i="20"/>
  <c r="L167" i="20"/>
  <c r="M172" i="20"/>
  <c r="M209" i="20" s="1"/>
  <c r="O175" i="20"/>
  <c r="P182" i="20"/>
  <c r="N184" i="20"/>
  <c r="N110" i="20"/>
  <c r="N114" i="20"/>
  <c r="L112" i="20"/>
  <c r="H114" i="20"/>
  <c r="L162" i="20"/>
  <c r="H166" i="20"/>
  <c r="P167" i="20"/>
  <c r="E171" i="20"/>
  <c r="N172" i="20"/>
  <c r="N209" i="20" s="1"/>
  <c r="F176" i="20"/>
  <c r="J177" i="20"/>
  <c r="J203" i="20" s="1"/>
  <c r="L178" i="20"/>
  <c r="L204" i="20" s="1"/>
  <c r="O179" i="20"/>
  <c r="J183" i="20"/>
  <c r="O184" i="20"/>
  <c r="O186" i="20"/>
  <c r="O206" i="20" s="1"/>
  <c r="F188" i="20"/>
  <c r="E110" i="20"/>
  <c r="O112" i="20"/>
  <c r="P112" i="20"/>
  <c r="L166" i="20"/>
  <c r="G175" i="20"/>
  <c r="P180" i="20"/>
  <c r="N183" i="20"/>
  <c r="G113" i="20"/>
  <c r="K110" i="20"/>
  <c r="J113" i="20"/>
  <c r="N163" i="20"/>
  <c r="E167" i="20"/>
  <c r="I170" i="20"/>
  <c r="M171" i="20"/>
  <c r="I175" i="20"/>
  <c r="N176" i="20"/>
  <c r="F178" i="20"/>
  <c r="F204" i="20" s="1"/>
  <c r="G179" i="20"/>
  <c r="F182" i="20"/>
  <c r="P183" i="20"/>
  <c r="I186" i="20"/>
  <c r="I206" i="20" s="1"/>
  <c r="J187" i="20"/>
  <c r="J207" i="20" s="1"/>
  <c r="L188" i="20"/>
  <c r="G112" i="20"/>
  <c r="I113" i="20"/>
  <c r="M163" i="20"/>
  <c r="M166" i="20"/>
  <c r="M176" i="20"/>
  <c r="O183" i="20"/>
  <c r="I110" i="20"/>
  <c r="M110" i="20"/>
  <c r="M113" i="20"/>
  <c r="E162" i="20"/>
  <c r="F165" i="20"/>
  <c r="F167" i="20"/>
  <c r="L170" i="20"/>
  <c r="N171" i="20"/>
  <c r="J175" i="20"/>
  <c r="E177" i="20"/>
  <c r="E203" i="20" s="1"/>
  <c r="G178" i="20"/>
  <c r="G204" i="20" s="1"/>
  <c r="H179" i="20"/>
  <c r="K182" i="20"/>
  <c r="E184" i="20"/>
  <c r="J186" i="20"/>
  <c r="J206" i="20" s="1"/>
  <c r="K187" i="20"/>
  <c r="K207" i="20" s="1"/>
  <c r="M188" i="20"/>
  <c r="I174" i="20"/>
  <c r="E180" i="20"/>
  <c r="F113" i="20"/>
  <c r="F110" i="20"/>
  <c r="L176" i="20"/>
  <c r="G110" i="20"/>
  <c r="H175" i="20"/>
  <c r="E182" i="20"/>
  <c r="J112" i="20"/>
  <c r="J114" i="20"/>
  <c r="N113" i="20"/>
  <c r="F162" i="20"/>
  <c r="I165" i="20"/>
  <c r="I167" i="20"/>
  <c r="M170" i="20"/>
  <c r="O171" i="20"/>
  <c r="K175" i="20"/>
  <c r="F177" i="20"/>
  <c r="F203" i="20" s="1"/>
  <c r="H178" i="20"/>
  <c r="H204" i="20" s="1"/>
  <c r="I179" i="20"/>
  <c r="K186" i="20"/>
  <c r="K206" i="20" s="1"/>
  <c r="L187" i="20"/>
  <c r="L207" i="20" s="1"/>
  <c r="P188" i="20"/>
  <c r="M110" i="19"/>
  <c r="J163" i="19"/>
  <c r="I189" i="19"/>
  <c r="L163" i="19"/>
  <c r="L189" i="19"/>
  <c r="O113" i="19"/>
  <c r="J110" i="19"/>
  <c r="N163" i="19"/>
  <c r="H183" i="19"/>
  <c r="M189" i="19"/>
  <c r="G140" i="19"/>
  <c r="P110" i="19"/>
  <c r="P112" i="19"/>
  <c r="P113" i="19"/>
  <c r="P114" i="19"/>
  <c r="L110" i="19"/>
  <c r="K114" i="19"/>
  <c r="I162" i="19"/>
  <c r="I165" i="19"/>
  <c r="F170" i="19"/>
  <c r="K171" i="19"/>
  <c r="L176" i="19"/>
  <c r="G178" i="19"/>
  <c r="G204" i="19" s="1"/>
  <c r="M179" i="19"/>
  <c r="I183" i="19"/>
  <c r="L186" i="19"/>
  <c r="L206" i="19" s="1"/>
  <c r="F188" i="19"/>
  <c r="N189" i="19"/>
  <c r="F110" i="19"/>
  <c r="G110" i="19"/>
  <c r="E166" i="19"/>
  <c r="H110" i="19"/>
  <c r="I166" i="19"/>
  <c r="E180" i="19"/>
  <c r="K184" i="19"/>
  <c r="I110" i="19"/>
  <c r="H112" i="19"/>
  <c r="E148" i="19"/>
  <c r="N148" i="19" s="1"/>
  <c r="F163" i="19"/>
  <c r="N166" i="19"/>
  <c r="M170" i="19"/>
  <c r="N172" i="19"/>
  <c r="N209" i="19" s="1"/>
  <c r="H177" i="19"/>
  <c r="H203" i="19" s="1"/>
  <c r="O178" i="19"/>
  <c r="O204" i="19" s="1"/>
  <c r="G180" i="19"/>
  <c r="L184" i="19"/>
  <c r="G187" i="19"/>
  <c r="G207" i="19" s="1"/>
  <c r="N188" i="19"/>
  <c r="P165" i="19"/>
  <c r="J113" i="19"/>
  <c r="I112" i="19"/>
  <c r="O166" i="19"/>
  <c r="P172" i="19"/>
  <c r="P209" i="19" s="1"/>
  <c r="K110" i="19"/>
  <c r="K112" i="19"/>
  <c r="K113" i="19"/>
  <c r="F113" i="19"/>
  <c r="H163" i="19"/>
  <c r="E167" i="19"/>
  <c r="P170" i="19"/>
  <c r="H175" i="19"/>
  <c r="K177" i="19"/>
  <c r="K203" i="19" s="1"/>
  <c r="O180" i="19"/>
  <c r="E186" i="19"/>
  <c r="E206" i="19" s="1"/>
  <c r="I187" i="19"/>
  <c r="I207" i="19" s="1"/>
  <c r="E189" i="19"/>
  <c r="O110" i="19"/>
  <c r="G163" i="19"/>
  <c r="J180" i="19"/>
  <c r="H113" i="19"/>
  <c r="I163" i="19"/>
  <c r="E171" i="19"/>
  <c r="I175" i="19"/>
  <c r="N177" i="19"/>
  <c r="N203" i="19" s="1"/>
  <c r="E179" i="19"/>
  <c r="P180" i="19"/>
  <c r="F186" i="19"/>
  <c r="F206" i="19" s="1"/>
  <c r="G189" i="19"/>
  <c r="K162" i="18"/>
  <c r="M170" i="18"/>
  <c r="P171" i="18"/>
  <c r="F177" i="18"/>
  <c r="F203" i="18" s="1"/>
  <c r="I178" i="18"/>
  <c r="I204" i="18" s="1"/>
  <c r="N179" i="18"/>
  <c r="G186" i="18"/>
  <c r="G206" i="18" s="1"/>
  <c r="I187" i="18"/>
  <c r="I207" i="18" s="1"/>
  <c r="L188" i="18"/>
  <c r="D52" i="2"/>
  <c r="L162" i="18"/>
  <c r="H165" i="18"/>
  <c r="I167" i="18"/>
  <c r="N170" i="18"/>
  <c r="E172" i="18"/>
  <c r="N175" i="18"/>
  <c r="G177" i="18"/>
  <c r="G203" i="18" s="1"/>
  <c r="J178" i="18"/>
  <c r="J204" i="18" s="1"/>
  <c r="O179" i="18"/>
  <c r="N183" i="18"/>
  <c r="H186" i="18"/>
  <c r="H206" i="18" s="1"/>
  <c r="J187" i="18"/>
  <c r="J207" i="18" s="1"/>
  <c r="P188" i="18"/>
  <c r="N162" i="18"/>
  <c r="I177" i="18"/>
  <c r="I203" i="18" s="1"/>
  <c r="L178" i="18"/>
  <c r="L204" i="18" s="1"/>
  <c r="J186" i="18"/>
  <c r="J206" i="18" s="1"/>
  <c r="L187" i="18"/>
  <c r="L207" i="18" s="1"/>
  <c r="K112" i="18"/>
  <c r="O162" i="18"/>
  <c r="E166" i="18"/>
  <c r="L167" i="18"/>
  <c r="E171" i="18"/>
  <c r="L172" i="18"/>
  <c r="H176" i="18"/>
  <c r="J177" i="18"/>
  <c r="J203" i="18" s="1"/>
  <c r="P178" i="18"/>
  <c r="P204" i="18" s="1"/>
  <c r="F180" i="18"/>
  <c r="E184" i="18"/>
  <c r="K186" i="18"/>
  <c r="K206" i="18" s="1"/>
  <c r="M187" i="18"/>
  <c r="M207" i="18" s="1"/>
  <c r="O189" i="18"/>
  <c r="P162" i="18"/>
  <c r="K174" i="18"/>
  <c r="K177" i="18"/>
  <c r="K203" i="18" s="1"/>
  <c r="E188" i="18"/>
  <c r="E147" i="18"/>
  <c r="N147" i="18" s="1"/>
  <c r="M112" i="18"/>
  <c r="H163" i="18"/>
  <c r="H166" i="18"/>
  <c r="G171" i="18"/>
  <c r="L174" i="18"/>
  <c r="J176" i="18"/>
  <c r="L177" i="18"/>
  <c r="L203" i="18" s="1"/>
  <c r="E179" i="18"/>
  <c r="G182" i="18"/>
  <c r="K184" i="18"/>
  <c r="M186" i="18"/>
  <c r="M206" i="18" s="1"/>
  <c r="F188" i="18"/>
  <c r="F171" i="18"/>
  <c r="L186" i="18"/>
  <c r="L206" i="18" s="1"/>
  <c r="E148" i="18"/>
  <c r="N148" i="18" s="1"/>
  <c r="N112" i="18"/>
  <c r="J163" i="18"/>
  <c r="E170" i="18"/>
  <c r="K171" i="18"/>
  <c r="N174" i="18"/>
  <c r="K176" i="18"/>
  <c r="M177" i="18"/>
  <c r="M203" i="18" s="1"/>
  <c r="F179" i="18"/>
  <c r="K182" i="18"/>
  <c r="N186" i="18"/>
  <c r="N206" i="18" s="1"/>
  <c r="G188" i="18"/>
  <c r="Q97" i="22"/>
  <c r="E119" i="22"/>
  <c r="H142" i="4" s="1"/>
  <c r="Q38" i="22"/>
  <c r="T38" i="22" s="1"/>
  <c r="Q94" i="22"/>
  <c r="Q95" i="22"/>
  <c r="H194" i="22"/>
  <c r="H210" i="22" s="1"/>
  <c r="H197" i="22"/>
  <c r="Q193" i="22"/>
  <c r="P194" i="22"/>
  <c r="P210" i="22" s="1"/>
  <c r="Q169" i="22"/>
  <c r="K80" i="22"/>
  <c r="AC23" i="22"/>
  <c r="Q86" i="22"/>
  <c r="Q100" i="22"/>
  <c r="N180" i="22"/>
  <c r="H189" i="22"/>
  <c r="I119" i="22"/>
  <c r="H146" i="4" s="1"/>
  <c r="K146" i="4" s="1"/>
  <c r="O197" i="22"/>
  <c r="O194" i="22"/>
  <c r="O210" i="22" s="1"/>
  <c r="Q93" i="22"/>
  <c r="O180" i="22"/>
  <c r="N189" i="22"/>
  <c r="L180" i="22"/>
  <c r="G163" i="22"/>
  <c r="M189" i="22"/>
  <c r="K180" i="22"/>
  <c r="F163" i="22"/>
  <c r="L189" i="22"/>
  <c r="J180" i="22"/>
  <c r="E163" i="22"/>
  <c r="K189" i="22"/>
  <c r="I180" i="22"/>
  <c r="P163" i="22"/>
  <c r="G110" i="22"/>
  <c r="J189" i="22"/>
  <c r="H180" i="22"/>
  <c r="E172" i="22"/>
  <c r="E209" i="22" s="1"/>
  <c r="O163" i="22"/>
  <c r="F189" i="22"/>
  <c r="M180" i="22"/>
  <c r="K163" i="22"/>
  <c r="E189" i="22"/>
  <c r="G180" i="22"/>
  <c r="F180" i="22"/>
  <c r="E180" i="22"/>
  <c r="E110" i="22"/>
  <c r="N163" i="22"/>
  <c r="M163" i="22"/>
  <c r="P189" i="22"/>
  <c r="L163" i="22"/>
  <c r="O189" i="22"/>
  <c r="P180" i="22"/>
  <c r="Q192" i="22"/>
  <c r="J139" i="22"/>
  <c r="K119" i="22"/>
  <c r="H148" i="4" s="1"/>
  <c r="K148" i="4" s="1"/>
  <c r="J182" i="22"/>
  <c r="G174" i="22"/>
  <c r="I172" i="22"/>
  <c r="I209" i="22" s="1"/>
  <c r="E165" i="22"/>
  <c r="I182" i="22"/>
  <c r="F174" i="22"/>
  <c r="H172" i="22"/>
  <c r="H209" i="22" s="1"/>
  <c r="P165" i="22"/>
  <c r="H182" i="22"/>
  <c r="E174" i="22"/>
  <c r="G172" i="22"/>
  <c r="O165" i="22"/>
  <c r="G182" i="22"/>
  <c r="P174" i="22"/>
  <c r="F172" i="22"/>
  <c r="N165" i="22"/>
  <c r="E112" i="22"/>
  <c r="F182" i="22"/>
  <c r="O174" i="22"/>
  <c r="M165" i="22"/>
  <c r="N147" i="22"/>
  <c r="H165" i="22"/>
  <c r="N174" i="22"/>
  <c r="N182" i="22"/>
  <c r="C216" i="22"/>
  <c r="AC29" i="22"/>
  <c r="P112" i="22"/>
  <c r="P114" i="22"/>
  <c r="O112" i="22"/>
  <c r="I183" i="22"/>
  <c r="F175" i="22"/>
  <c r="P166" i="22"/>
  <c r="H183" i="22"/>
  <c r="E175" i="22"/>
  <c r="O166" i="22"/>
  <c r="G183" i="22"/>
  <c r="P175" i="22"/>
  <c r="N166" i="22"/>
  <c r="F183" i="22"/>
  <c r="O175" i="22"/>
  <c r="M166" i="22"/>
  <c r="P113" i="22"/>
  <c r="E183" i="22"/>
  <c r="N175" i="22"/>
  <c r="L166" i="22"/>
  <c r="I165" i="22"/>
  <c r="E167" i="22"/>
  <c r="G175" i="22"/>
  <c r="K176" i="22"/>
  <c r="O182" i="22"/>
  <c r="K184" i="22"/>
  <c r="J119" i="22"/>
  <c r="H147" i="4" s="1"/>
  <c r="K147" i="4" s="1"/>
  <c r="Q91" i="22"/>
  <c r="AC25" i="22"/>
  <c r="M80" i="22"/>
  <c r="W62" i="22"/>
  <c r="L80" i="22"/>
  <c r="F110" i="22"/>
  <c r="F112" i="22"/>
  <c r="F113" i="22"/>
  <c r="F114" i="22"/>
  <c r="I113" i="22"/>
  <c r="M114" i="22"/>
  <c r="K165" i="22"/>
  <c r="G167" i="22"/>
  <c r="I175" i="22"/>
  <c r="M135" i="22"/>
  <c r="M139" i="22" s="1"/>
  <c r="P81" i="22"/>
  <c r="P82" i="22" s="1"/>
  <c r="Q87" i="22"/>
  <c r="Q88" i="22"/>
  <c r="Q89" i="22"/>
  <c r="Q115" i="22"/>
  <c r="Q92" i="22"/>
  <c r="H184" i="22"/>
  <c r="E176" i="22"/>
  <c r="O167" i="22"/>
  <c r="G184" i="22"/>
  <c r="P176" i="22"/>
  <c r="N167" i="22"/>
  <c r="F184" i="22"/>
  <c r="O176" i="22"/>
  <c r="M167" i="22"/>
  <c r="E184" i="22"/>
  <c r="N176" i="22"/>
  <c r="L167" i="22"/>
  <c r="O114" i="22"/>
  <c r="P184" i="22"/>
  <c r="M176" i="22"/>
  <c r="K167" i="22"/>
  <c r="J165" i="22"/>
  <c r="F167" i="22"/>
  <c r="L176" i="22"/>
  <c r="P182" i="22"/>
  <c r="L184" i="22"/>
  <c r="W71" i="22"/>
  <c r="G112" i="22"/>
  <c r="G113" i="22"/>
  <c r="Q98" i="22"/>
  <c r="Q99" i="22"/>
  <c r="I106" i="22"/>
  <c r="I109" i="22" s="1"/>
  <c r="E106" i="22"/>
  <c r="L165" i="22"/>
  <c r="H167" i="22"/>
  <c r="J172" i="22"/>
  <c r="J209" i="22" s="1"/>
  <c r="J175" i="22"/>
  <c r="J183" i="22"/>
  <c r="N184" i="22"/>
  <c r="Q90" i="22"/>
  <c r="E137" i="22"/>
  <c r="E153" i="22" s="1"/>
  <c r="N153" i="22" s="1"/>
  <c r="J86" i="2" s="1"/>
  <c r="W72" i="22"/>
  <c r="H110" i="22"/>
  <c r="H112" i="22"/>
  <c r="J106" i="22"/>
  <c r="J109" i="22" s="1"/>
  <c r="P122" i="22"/>
  <c r="F139" i="22"/>
  <c r="E166" i="22"/>
  <c r="I167" i="22"/>
  <c r="K172" i="22"/>
  <c r="K209" i="22" s="1"/>
  <c r="K175" i="22"/>
  <c r="K183" i="22"/>
  <c r="O184" i="22"/>
  <c r="C217" i="22"/>
  <c r="W55" i="22"/>
  <c r="I110" i="22"/>
  <c r="Q120" i="22"/>
  <c r="G139" i="22"/>
  <c r="F166" i="22"/>
  <c r="J167" i="22"/>
  <c r="L172" i="22"/>
  <c r="L209" i="22" s="1"/>
  <c r="H174" i="22"/>
  <c r="L175" i="22"/>
  <c r="L183" i="22"/>
  <c r="AC21" i="22"/>
  <c r="K106" i="22"/>
  <c r="K109" i="22" s="1"/>
  <c r="J110" i="22"/>
  <c r="Q121" i="22"/>
  <c r="H139" i="22"/>
  <c r="G166" i="22"/>
  <c r="P167" i="22"/>
  <c r="M172" i="22"/>
  <c r="M209" i="22" s="1"/>
  <c r="I174" i="22"/>
  <c r="M175" i="22"/>
  <c r="M183" i="22"/>
  <c r="Q185" i="22"/>
  <c r="P162" i="22"/>
  <c r="G170" i="22"/>
  <c r="F171" i="22"/>
  <c r="L177" i="22"/>
  <c r="L203" i="22" s="1"/>
  <c r="K178" i="22"/>
  <c r="K204" i="22" s="1"/>
  <c r="I179" i="22"/>
  <c r="M186" i="22"/>
  <c r="M206" i="22" s="1"/>
  <c r="L187" i="22"/>
  <c r="K188" i="22"/>
  <c r="E162" i="22"/>
  <c r="H170" i="22"/>
  <c r="G171" i="22"/>
  <c r="M177" i="22"/>
  <c r="M203" i="22" s="1"/>
  <c r="L178" i="22"/>
  <c r="L204" i="22" s="1"/>
  <c r="J179" i="22"/>
  <c r="N186" i="22"/>
  <c r="N206" i="22" s="1"/>
  <c r="M187" i="22"/>
  <c r="M207" i="22" s="1"/>
  <c r="L188" i="22"/>
  <c r="W73" i="22"/>
  <c r="E113" i="22"/>
  <c r="F162" i="22"/>
  <c r="I170" i="22"/>
  <c r="H171" i="22"/>
  <c r="N177" i="22"/>
  <c r="N203" i="22" s="1"/>
  <c r="M178" i="22"/>
  <c r="M204" i="22" s="1"/>
  <c r="K179" i="22"/>
  <c r="O186" i="22"/>
  <c r="O206" i="22" s="1"/>
  <c r="N187" i="22"/>
  <c r="N207" i="22" s="1"/>
  <c r="M188" i="22"/>
  <c r="E114" i="22"/>
  <c r="G162" i="22"/>
  <c r="J170" i="22"/>
  <c r="I171" i="22"/>
  <c r="O177" i="22"/>
  <c r="O203" i="22" s="1"/>
  <c r="N178" i="22"/>
  <c r="N204" i="22" s="1"/>
  <c r="L179" i="22"/>
  <c r="P186" i="22"/>
  <c r="P206" i="22" s="1"/>
  <c r="O187" i="22"/>
  <c r="O207" i="22" s="1"/>
  <c r="N188" i="22"/>
  <c r="H162" i="22"/>
  <c r="K170" i="22"/>
  <c r="J171" i="22"/>
  <c r="P177" i="22"/>
  <c r="P203" i="22" s="1"/>
  <c r="O178" i="22"/>
  <c r="O204" i="22" s="1"/>
  <c r="M179" i="22"/>
  <c r="E186" i="22"/>
  <c r="P187" i="22"/>
  <c r="P207" i="22" s="1"/>
  <c r="M194" i="21"/>
  <c r="M210" i="21" s="1"/>
  <c r="M197" i="21"/>
  <c r="Q117" i="21"/>
  <c r="F197" i="21"/>
  <c r="F194" i="21"/>
  <c r="F210" i="21" s="1"/>
  <c r="G197" i="21"/>
  <c r="G194" i="21"/>
  <c r="G210" i="21" s="1"/>
  <c r="O106" i="21"/>
  <c r="O109" i="21" s="1"/>
  <c r="E146" i="21"/>
  <c r="I139" i="21"/>
  <c r="N197" i="21"/>
  <c r="Q94" i="21"/>
  <c r="AC20" i="21"/>
  <c r="I80" i="21"/>
  <c r="P80" i="21"/>
  <c r="AC29" i="21"/>
  <c r="Q192" i="21"/>
  <c r="Q193" i="21"/>
  <c r="M135" i="21"/>
  <c r="M139" i="21" s="1"/>
  <c r="P81" i="21"/>
  <c r="AC25" i="21"/>
  <c r="M80" i="21"/>
  <c r="Q95" i="21"/>
  <c r="E197" i="21"/>
  <c r="E194" i="21"/>
  <c r="AC21" i="21"/>
  <c r="Q104" i="21"/>
  <c r="E106" i="21"/>
  <c r="Q87" i="21"/>
  <c r="H194" i="21"/>
  <c r="H210" i="21" s="1"/>
  <c r="H197" i="21"/>
  <c r="O194" i="21"/>
  <c r="O210" i="21" s="1"/>
  <c r="O197" i="21"/>
  <c r="L81" i="21"/>
  <c r="L82" i="21" s="1"/>
  <c r="H80" i="21"/>
  <c r="J106" i="21"/>
  <c r="J109" i="21" s="1"/>
  <c r="I165" i="21"/>
  <c r="M172" i="21"/>
  <c r="M209" i="21" s="1"/>
  <c r="M176" i="21"/>
  <c r="F182" i="21"/>
  <c r="P184" i="21"/>
  <c r="O113" i="21"/>
  <c r="N189" i="21"/>
  <c r="L180" i="21"/>
  <c r="G163" i="21"/>
  <c r="M189" i="21"/>
  <c r="K180" i="21"/>
  <c r="F163" i="21"/>
  <c r="L189" i="21"/>
  <c r="J180" i="21"/>
  <c r="E163" i="21"/>
  <c r="K189" i="21"/>
  <c r="I180" i="21"/>
  <c r="P163" i="21"/>
  <c r="J165" i="21"/>
  <c r="N172" i="21"/>
  <c r="N209" i="21" s="1"/>
  <c r="H174" i="21"/>
  <c r="K175" i="21"/>
  <c r="I119" i="21"/>
  <c r="H120" i="4" s="1"/>
  <c r="H114" i="21"/>
  <c r="J182" i="21"/>
  <c r="G174" i="21"/>
  <c r="I172" i="21"/>
  <c r="I209" i="21" s="1"/>
  <c r="E165" i="21"/>
  <c r="I182" i="21"/>
  <c r="F174" i="21"/>
  <c r="H172" i="21"/>
  <c r="H209" i="21" s="1"/>
  <c r="P165" i="21"/>
  <c r="H182" i="21"/>
  <c r="E174" i="21"/>
  <c r="G172" i="21"/>
  <c r="O165" i="21"/>
  <c r="G182" i="21"/>
  <c r="P174" i="21"/>
  <c r="F172" i="21"/>
  <c r="N165" i="21"/>
  <c r="L165" i="21"/>
  <c r="F167" i="21"/>
  <c r="P172" i="21"/>
  <c r="P209" i="21" s="1"/>
  <c r="J174" i="21"/>
  <c r="M182" i="21"/>
  <c r="K194" i="21"/>
  <c r="K210" i="21" s="1"/>
  <c r="T36" i="21"/>
  <c r="W63" i="21"/>
  <c r="W71" i="21"/>
  <c r="Q86" i="21"/>
  <c r="O114" i="21"/>
  <c r="J119" i="21"/>
  <c r="H121" i="4" s="1"/>
  <c r="E110" i="21"/>
  <c r="I183" i="21"/>
  <c r="F175" i="21"/>
  <c r="P166" i="21"/>
  <c r="H183" i="21"/>
  <c r="E175" i="21"/>
  <c r="O166" i="21"/>
  <c r="G183" i="21"/>
  <c r="P175" i="21"/>
  <c r="N166" i="21"/>
  <c r="F183" i="21"/>
  <c r="O175" i="21"/>
  <c r="M166" i="21"/>
  <c r="M165" i="21"/>
  <c r="G167" i="21"/>
  <c r="K174" i="21"/>
  <c r="N175" i="21"/>
  <c r="N182" i="21"/>
  <c r="W55" i="21"/>
  <c r="W72" i="21"/>
  <c r="Q88" i="21"/>
  <c r="Q91" i="21"/>
  <c r="G176" i="21"/>
  <c r="P182" i="21"/>
  <c r="E132" i="21"/>
  <c r="E148" i="21" s="1"/>
  <c r="N148" i="21" s="1"/>
  <c r="W56" i="21"/>
  <c r="G110" i="21"/>
  <c r="F112" i="21"/>
  <c r="F113" i="21"/>
  <c r="F114" i="21"/>
  <c r="E116" i="21"/>
  <c r="Q116" i="21" s="1"/>
  <c r="F139" i="21"/>
  <c r="J163" i="21"/>
  <c r="G166" i="21"/>
  <c r="J167" i="21"/>
  <c r="N174" i="21"/>
  <c r="H176" i="21"/>
  <c r="G180" i="21"/>
  <c r="K184" i="21"/>
  <c r="H189" i="21"/>
  <c r="H167" i="21"/>
  <c r="F176" i="21"/>
  <c r="O182" i="21"/>
  <c r="Q90" i="21"/>
  <c r="Q92" i="21"/>
  <c r="I167" i="21"/>
  <c r="M174" i="21"/>
  <c r="J184" i="21"/>
  <c r="C214" i="21"/>
  <c r="H110" i="21"/>
  <c r="G112" i="21"/>
  <c r="G113" i="21"/>
  <c r="K163" i="21"/>
  <c r="H166" i="21"/>
  <c r="K167" i="21"/>
  <c r="E172" i="21"/>
  <c r="E209" i="21" s="1"/>
  <c r="O174" i="21"/>
  <c r="I176" i="21"/>
  <c r="H180" i="21"/>
  <c r="E183" i="21"/>
  <c r="I189" i="21"/>
  <c r="H184" i="21"/>
  <c r="E176" i="21"/>
  <c r="O167" i="21"/>
  <c r="G184" i="21"/>
  <c r="P176" i="21"/>
  <c r="N167" i="21"/>
  <c r="F184" i="21"/>
  <c r="O176" i="21"/>
  <c r="M167" i="21"/>
  <c r="E184" i="21"/>
  <c r="N176" i="21"/>
  <c r="L167" i="21"/>
  <c r="I184" i="21"/>
  <c r="Q89" i="21"/>
  <c r="Q115" i="21"/>
  <c r="Q97" i="21"/>
  <c r="Q38" i="21"/>
  <c r="T38" i="21" s="1"/>
  <c r="I110" i="21"/>
  <c r="H112" i="21"/>
  <c r="N114" i="21"/>
  <c r="L163" i="21"/>
  <c r="F165" i="21"/>
  <c r="I166" i="21"/>
  <c r="P167" i="21"/>
  <c r="J172" i="21"/>
  <c r="J209" i="21" s="1"/>
  <c r="G175" i="21"/>
  <c r="J176" i="21"/>
  <c r="M180" i="21"/>
  <c r="J183" i="21"/>
  <c r="M184" i="21"/>
  <c r="J189" i="21"/>
  <c r="N80" i="21"/>
  <c r="E112" i="21"/>
  <c r="E162" i="21"/>
  <c r="H170" i="21"/>
  <c r="G171" i="21"/>
  <c r="M177" i="21"/>
  <c r="M203" i="21" s="1"/>
  <c r="L178" i="21"/>
  <c r="L204" i="21" s="1"/>
  <c r="J179" i="21"/>
  <c r="N186" i="21"/>
  <c r="N206" i="21" s="1"/>
  <c r="M187" i="21"/>
  <c r="M207" i="21" s="1"/>
  <c r="L188" i="21"/>
  <c r="W73" i="21"/>
  <c r="E113" i="21"/>
  <c r="F162" i="21"/>
  <c r="I170" i="21"/>
  <c r="H171" i="21"/>
  <c r="N177" i="21"/>
  <c r="N203" i="21" s="1"/>
  <c r="M178" i="21"/>
  <c r="M204" i="21" s="1"/>
  <c r="K179" i="21"/>
  <c r="O186" i="21"/>
  <c r="O206" i="21" s="1"/>
  <c r="N187" i="21"/>
  <c r="N207" i="21" s="1"/>
  <c r="M188" i="21"/>
  <c r="E114" i="21"/>
  <c r="G162" i="21"/>
  <c r="J170" i="21"/>
  <c r="I171" i="21"/>
  <c r="O177" i="21"/>
  <c r="O203" i="21" s="1"/>
  <c r="N178" i="21"/>
  <c r="N204" i="21" s="1"/>
  <c r="L179" i="21"/>
  <c r="P186" i="21"/>
  <c r="P206" i="21" s="1"/>
  <c r="O187" i="21"/>
  <c r="O207" i="21" s="1"/>
  <c r="N188" i="21"/>
  <c r="H162" i="21"/>
  <c r="K170" i="21"/>
  <c r="J171" i="21"/>
  <c r="P177" i="21"/>
  <c r="P203" i="21" s="1"/>
  <c r="O178" i="21"/>
  <c r="O204" i="21" s="1"/>
  <c r="M179" i="21"/>
  <c r="E186" i="21"/>
  <c r="P187" i="21"/>
  <c r="P207" i="21" s="1"/>
  <c r="F139" i="20"/>
  <c r="H194" i="20"/>
  <c r="H210" i="20" s="1"/>
  <c r="H197" i="20"/>
  <c r="E146" i="20"/>
  <c r="M197" i="20"/>
  <c r="G122" i="20"/>
  <c r="Q120" i="20"/>
  <c r="P197" i="20"/>
  <c r="P194" i="20"/>
  <c r="P210" i="20" s="1"/>
  <c r="Q104" i="20"/>
  <c r="F106" i="20"/>
  <c r="F109" i="20" s="1"/>
  <c r="L197" i="20"/>
  <c r="L194" i="20"/>
  <c r="L210" i="20" s="1"/>
  <c r="G197" i="20"/>
  <c r="G194" i="20"/>
  <c r="G210" i="20" s="1"/>
  <c r="L130" i="20"/>
  <c r="L139" i="20" s="1"/>
  <c r="O81" i="20"/>
  <c r="O82" i="20" s="1"/>
  <c r="W63" i="20"/>
  <c r="W71" i="20"/>
  <c r="Q93" i="20"/>
  <c r="Q98" i="20"/>
  <c r="Q99" i="20"/>
  <c r="N189" i="20"/>
  <c r="L180" i="20"/>
  <c r="G163" i="20"/>
  <c r="M189" i="20"/>
  <c r="K180" i="20"/>
  <c r="F163" i="20"/>
  <c r="K189" i="20"/>
  <c r="L189" i="20"/>
  <c r="J180" i="20"/>
  <c r="E163" i="20"/>
  <c r="H110" i="20"/>
  <c r="O180" i="20"/>
  <c r="L163" i="20"/>
  <c r="O189" i="20"/>
  <c r="M180" i="20"/>
  <c r="J163" i="20"/>
  <c r="P189" i="20"/>
  <c r="N180" i="20"/>
  <c r="K163" i="20"/>
  <c r="I189" i="20"/>
  <c r="H180" i="20"/>
  <c r="E172" i="20"/>
  <c r="E209" i="20" s="1"/>
  <c r="H163" i="20"/>
  <c r="O163" i="20"/>
  <c r="F180" i="20"/>
  <c r="I81" i="20"/>
  <c r="I82" i="20" s="1"/>
  <c r="J182" i="20"/>
  <c r="G174" i="20"/>
  <c r="I172" i="20"/>
  <c r="I209" i="20" s="1"/>
  <c r="E165" i="20"/>
  <c r="I182" i="20"/>
  <c r="F174" i="20"/>
  <c r="H172" i="20"/>
  <c r="H209" i="20" s="1"/>
  <c r="P165" i="20"/>
  <c r="H182" i="20"/>
  <c r="E174" i="20"/>
  <c r="G172" i="20"/>
  <c r="O165" i="20"/>
  <c r="F112" i="20"/>
  <c r="P174" i="20"/>
  <c r="L172" i="20"/>
  <c r="L209" i="20" s="1"/>
  <c r="N174" i="20"/>
  <c r="J172" i="20"/>
  <c r="J209" i="20" s="1"/>
  <c r="N165" i="20"/>
  <c r="O174" i="20"/>
  <c r="K172" i="20"/>
  <c r="K209" i="20" s="1"/>
  <c r="I112" i="20"/>
  <c r="O182" i="20"/>
  <c r="L174" i="20"/>
  <c r="L165" i="20"/>
  <c r="P163" i="20"/>
  <c r="M165" i="20"/>
  <c r="G180" i="20"/>
  <c r="G182" i="20"/>
  <c r="W47" i="20"/>
  <c r="I119" i="20"/>
  <c r="H94" i="4" s="1"/>
  <c r="O208" i="20"/>
  <c r="Q94" i="20"/>
  <c r="E106" i="20"/>
  <c r="Q86" i="20"/>
  <c r="J119" i="20"/>
  <c r="H95" i="4" s="1"/>
  <c r="E189" i="20"/>
  <c r="W56" i="20"/>
  <c r="Q116" i="20"/>
  <c r="AC23" i="20"/>
  <c r="AC28" i="20"/>
  <c r="Q97" i="20"/>
  <c r="H80" i="20"/>
  <c r="Q87" i="20"/>
  <c r="M122" i="20"/>
  <c r="E119" i="20"/>
  <c r="H90" i="4" s="1"/>
  <c r="I139" i="20"/>
  <c r="G165" i="20"/>
  <c r="O172" i="20"/>
  <c r="O209" i="20" s="1"/>
  <c r="K174" i="20"/>
  <c r="F189" i="20"/>
  <c r="Q191" i="20"/>
  <c r="Q193" i="20"/>
  <c r="E138" i="20"/>
  <c r="E154" i="20" s="1"/>
  <c r="W73" i="20"/>
  <c r="AC21" i="20"/>
  <c r="J80" i="20"/>
  <c r="G140" i="20"/>
  <c r="Q38" i="20"/>
  <c r="T38" i="20" s="1"/>
  <c r="F119" i="20"/>
  <c r="H91" i="4" s="1"/>
  <c r="Q88" i="20"/>
  <c r="J139" i="20"/>
  <c r="I163" i="20"/>
  <c r="H165" i="20"/>
  <c r="P172" i="20"/>
  <c r="P209" i="20" s="1"/>
  <c r="M174" i="20"/>
  <c r="G189" i="20"/>
  <c r="Q89" i="20"/>
  <c r="Q90" i="20"/>
  <c r="Q91" i="20"/>
  <c r="Q115" i="20"/>
  <c r="Q92" i="20"/>
  <c r="H113" i="20"/>
  <c r="F122" i="20"/>
  <c r="N175" i="20"/>
  <c r="Q185" i="20"/>
  <c r="J110" i="20"/>
  <c r="H112" i="20"/>
  <c r="H184" i="20"/>
  <c r="E176" i="20"/>
  <c r="O167" i="20"/>
  <c r="G184" i="20"/>
  <c r="P176" i="20"/>
  <c r="N167" i="20"/>
  <c r="F184" i="20"/>
  <c r="O176" i="20"/>
  <c r="M167" i="20"/>
  <c r="P114" i="20"/>
  <c r="E166" i="20"/>
  <c r="G167" i="20"/>
  <c r="G176" i="20"/>
  <c r="J184" i="20"/>
  <c r="Q192" i="20"/>
  <c r="I183" i="20"/>
  <c r="F175" i="20"/>
  <c r="P166" i="20"/>
  <c r="H183" i="20"/>
  <c r="E175" i="20"/>
  <c r="O166" i="20"/>
  <c r="G183" i="20"/>
  <c r="P175" i="20"/>
  <c r="N166" i="20"/>
  <c r="E113" i="20"/>
  <c r="C217" i="20"/>
  <c r="W62" i="20"/>
  <c r="F166" i="20"/>
  <c r="H167" i="20"/>
  <c r="H176" i="20"/>
  <c r="F183" i="20"/>
  <c r="K184" i="20"/>
  <c r="E114" i="20"/>
  <c r="G162" i="20"/>
  <c r="J170" i="20"/>
  <c r="I171" i="20"/>
  <c r="O177" i="20"/>
  <c r="O203" i="20" s="1"/>
  <c r="N178" i="20"/>
  <c r="L179" i="20"/>
  <c r="P186" i="20"/>
  <c r="P206" i="20" s="1"/>
  <c r="O187" i="20"/>
  <c r="O207" i="20" s="1"/>
  <c r="N188" i="20"/>
  <c r="H162" i="20"/>
  <c r="K170" i="20"/>
  <c r="J171" i="20"/>
  <c r="P177" i="20"/>
  <c r="P203" i="20" s="1"/>
  <c r="O178" i="20"/>
  <c r="O204" i="20" s="1"/>
  <c r="M179" i="20"/>
  <c r="E186" i="20"/>
  <c r="P187" i="20"/>
  <c r="P207" i="20" s="1"/>
  <c r="L194" i="19"/>
  <c r="L210" i="19" s="1"/>
  <c r="L197" i="19"/>
  <c r="Q104" i="19"/>
  <c r="E106" i="19"/>
  <c r="O197" i="19"/>
  <c r="O194" i="19"/>
  <c r="O210" i="19" s="1"/>
  <c r="M197" i="19"/>
  <c r="M194" i="19"/>
  <c r="M210" i="19" s="1"/>
  <c r="G106" i="19"/>
  <c r="G109" i="19" s="1"/>
  <c r="N182" i="19"/>
  <c r="Q185" i="19"/>
  <c r="Q97" i="19"/>
  <c r="Q169" i="19"/>
  <c r="K130" i="19"/>
  <c r="N81" i="19"/>
  <c r="N82" i="19" s="1"/>
  <c r="J80" i="19"/>
  <c r="Q87" i="19"/>
  <c r="G139" i="19"/>
  <c r="Q90" i="19"/>
  <c r="AC21" i="19"/>
  <c r="H106" i="19"/>
  <c r="H109" i="19" s="1"/>
  <c r="G112" i="19"/>
  <c r="E122" i="19"/>
  <c r="Q120" i="19"/>
  <c r="Q98" i="19"/>
  <c r="J112" i="19"/>
  <c r="M183" i="19"/>
  <c r="N197" i="19"/>
  <c r="Q99" i="19"/>
  <c r="L112" i="19"/>
  <c r="E133" i="19"/>
  <c r="E149" i="19" s="1"/>
  <c r="N149" i="19" s="1"/>
  <c r="D63" i="2" s="1"/>
  <c r="E174" i="19"/>
  <c r="J106" i="19"/>
  <c r="J109" i="19" s="1"/>
  <c r="W71" i="19"/>
  <c r="E136" i="19"/>
  <c r="E152" i="19" s="1"/>
  <c r="N152" i="19" s="1"/>
  <c r="D66" i="2" s="1"/>
  <c r="I194" i="19"/>
  <c r="I210" i="19" s="1"/>
  <c r="Q89" i="19"/>
  <c r="E134" i="19"/>
  <c r="E150" i="19" s="1"/>
  <c r="N150" i="19" s="1"/>
  <c r="D64" i="2" s="1"/>
  <c r="H174" i="19"/>
  <c r="Q93" i="19"/>
  <c r="E135" i="19"/>
  <c r="E151" i="19" s="1"/>
  <c r="P194" i="19"/>
  <c r="P210" i="19" s="1"/>
  <c r="Q117" i="19"/>
  <c r="G182" i="19"/>
  <c r="P174" i="19"/>
  <c r="F172" i="19"/>
  <c r="N165" i="19"/>
  <c r="F182" i="19"/>
  <c r="O174" i="19"/>
  <c r="M165" i="19"/>
  <c r="P182" i="19"/>
  <c r="M174" i="19"/>
  <c r="O172" i="19"/>
  <c r="O209" i="19" s="1"/>
  <c r="K165" i="19"/>
  <c r="J174" i="19"/>
  <c r="H165" i="19"/>
  <c r="O182" i="19"/>
  <c r="I174" i="19"/>
  <c r="H182" i="19"/>
  <c r="H172" i="19"/>
  <c r="H209" i="19" s="1"/>
  <c r="E165" i="19"/>
  <c r="E182" i="19"/>
  <c r="G172" i="19"/>
  <c r="O112" i="19"/>
  <c r="M112" i="19"/>
  <c r="M182" i="19"/>
  <c r="G174" i="19"/>
  <c r="M172" i="19"/>
  <c r="M209" i="19" s="1"/>
  <c r="L165" i="19"/>
  <c r="L182" i="19"/>
  <c r="F174" i="19"/>
  <c r="L172" i="19"/>
  <c r="L209" i="19" s="1"/>
  <c r="J165" i="19"/>
  <c r="I172" i="19"/>
  <c r="I209" i="19" s="1"/>
  <c r="L174" i="19"/>
  <c r="F165" i="19"/>
  <c r="I182" i="19"/>
  <c r="Q86" i="19"/>
  <c r="Q121" i="19"/>
  <c r="AC24" i="19"/>
  <c r="L80" i="19"/>
  <c r="K119" i="19"/>
  <c r="H70" i="4" s="1"/>
  <c r="F183" i="19"/>
  <c r="O175" i="19"/>
  <c r="M166" i="19"/>
  <c r="E183" i="19"/>
  <c r="N175" i="19"/>
  <c r="L166" i="19"/>
  <c r="O183" i="19"/>
  <c r="L175" i="19"/>
  <c r="J166" i="19"/>
  <c r="M175" i="19"/>
  <c r="K166" i="19"/>
  <c r="N113" i="19"/>
  <c r="K175" i="19"/>
  <c r="L183" i="19"/>
  <c r="F175" i="19"/>
  <c r="H166" i="19"/>
  <c r="J183" i="19"/>
  <c r="K183" i="19"/>
  <c r="E175" i="19"/>
  <c r="G166" i="19"/>
  <c r="F166" i="19"/>
  <c r="P175" i="19"/>
  <c r="J175" i="19"/>
  <c r="P166" i="19"/>
  <c r="I113" i="19"/>
  <c r="J172" i="19"/>
  <c r="J209" i="19" s="1"/>
  <c r="N174" i="19"/>
  <c r="AC25" i="19"/>
  <c r="M80" i="19"/>
  <c r="H130" i="19"/>
  <c r="H146" i="19" s="1"/>
  <c r="H155" i="19" s="1"/>
  <c r="H158" i="19" s="1"/>
  <c r="K81" i="19"/>
  <c r="K82" i="19" s="1"/>
  <c r="O80" i="19"/>
  <c r="O82" i="19" s="1"/>
  <c r="L113" i="19"/>
  <c r="E184" i="19"/>
  <c r="N176" i="19"/>
  <c r="L167" i="19"/>
  <c r="P184" i="19"/>
  <c r="M176" i="19"/>
  <c r="K167" i="19"/>
  <c r="N184" i="19"/>
  <c r="K176" i="19"/>
  <c r="I167" i="19"/>
  <c r="H184" i="19"/>
  <c r="O167" i="19"/>
  <c r="G184" i="19"/>
  <c r="P176" i="19"/>
  <c r="J176" i="19"/>
  <c r="N167" i="19"/>
  <c r="H176" i="19"/>
  <c r="J167" i="19"/>
  <c r="I176" i="19"/>
  <c r="M167" i="19"/>
  <c r="O184" i="19"/>
  <c r="I184" i="19"/>
  <c r="F184" i="19"/>
  <c r="M114" i="19"/>
  <c r="G165" i="19"/>
  <c r="H167" i="19"/>
  <c r="K172" i="19"/>
  <c r="K209" i="19" s="1"/>
  <c r="G175" i="19"/>
  <c r="J182" i="19"/>
  <c r="M184" i="19"/>
  <c r="Q38" i="19"/>
  <c r="T38" i="19" s="1"/>
  <c r="Q94" i="19"/>
  <c r="Q95" i="19"/>
  <c r="Q96" i="19"/>
  <c r="J139" i="19"/>
  <c r="M135" i="19"/>
  <c r="M139" i="19" s="1"/>
  <c r="P81" i="19"/>
  <c r="P82" i="19" s="1"/>
  <c r="E163" i="19"/>
  <c r="Q92" i="19"/>
  <c r="Q191" i="19"/>
  <c r="K189" i="19"/>
  <c r="I180" i="19"/>
  <c r="P163" i="19"/>
  <c r="J189" i="19"/>
  <c r="H180" i="19"/>
  <c r="E172" i="19"/>
  <c r="E209" i="19" s="1"/>
  <c r="O163" i="19"/>
  <c r="H189" i="19"/>
  <c r="F180" i="19"/>
  <c r="M163" i="19"/>
  <c r="L180" i="19"/>
  <c r="E110" i="19"/>
  <c r="P189" i="19"/>
  <c r="K180" i="19"/>
  <c r="K163" i="19"/>
  <c r="M180" i="19"/>
  <c r="O189" i="19"/>
  <c r="I106" i="19"/>
  <c r="I109" i="19" s="1"/>
  <c r="Q193" i="19"/>
  <c r="W47" i="19"/>
  <c r="H81" i="19" s="1"/>
  <c r="E130" i="19"/>
  <c r="M81" i="19"/>
  <c r="N180" i="19"/>
  <c r="N112" i="19"/>
  <c r="M113" i="19"/>
  <c r="L114" i="19"/>
  <c r="L188" i="19"/>
  <c r="M187" i="19"/>
  <c r="M207" i="19" s="1"/>
  <c r="N186" i="19"/>
  <c r="N206" i="19" s="1"/>
  <c r="J179" i="19"/>
  <c r="L178" i="19"/>
  <c r="L204" i="19" s="1"/>
  <c r="M177" i="19"/>
  <c r="M203" i="19" s="1"/>
  <c r="G171" i="19"/>
  <c r="H170" i="19"/>
  <c r="E162" i="19"/>
  <c r="K188" i="19"/>
  <c r="L187" i="19"/>
  <c r="L207" i="19" s="1"/>
  <c r="M186" i="19"/>
  <c r="M206" i="19" s="1"/>
  <c r="I179" i="19"/>
  <c r="K178" i="19"/>
  <c r="K204" i="19" s="1"/>
  <c r="L177" i="19"/>
  <c r="L203" i="19" s="1"/>
  <c r="F171" i="19"/>
  <c r="G170" i="19"/>
  <c r="P162" i="19"/>
  <c r="I188" i="19"/>
  <c r="J187" i="19"/>
  <c r="J207" i="19" s="1"/>
  <c r="K186" i="19"/>
  <c r="K206" i="19" s="1"/>
  <c r="G179" i="19"/>
  <c r="I178" i="19"/>
  <c r="I204" i="19" s="1"/>
  <c r="J177" i="19"/>
  <c r="J203" i="19" s="1"/>
  <c r="P171" i="19"/>
  <c r="E170" i="19"/>
  <c r="N162" i="19"/>
  <c r="O162" i="19"/>
  <c r="N170" i="19"/>
  <c r="F178" i="19"/>
  <c r="H179" i="19"/>
  <c r="H186" i="19"/>
  <c r="K187" i="19"/>
  <c r="K207" i="19" s="1"/>
  <c r="O188" i="19"/>
  <c r="Q192" i="19"/>
  <c r="K139" i="18"/>
  <c r="J139" i="18"/>
  <c r="E136" i="18"/>
  <c r="E152" i="18" s="1"/>
  <c r="N152" i="18" s="1"/>
  <c r="D49" i="2" s="1"/>
  <c r="W71" i="18"/>
  <c r="E134" i="18"/>
  <c r="E150" i="18" s="1"/>
  <c r="N150" i="18" s="1"/>
  <c r="D47" i="2" s="1"/>
  <c r="W63" i="18"/>
  <c r="Q93" i="18"/>
  <c r="G122" i="18"/>
  <c r="Q120" i="18"/>
  <c r="F194" i="18"/>
  <c r="F210" i="18" s="1"/>
  <c r="M81" i="18"/>
  <c r="M82" i="18" s="1"/>
  <c r="Q193" i="18"/>
  <c r="L130" i="18"/>
  <c r="L139" i="18" s="1"/>
  <c r="O81" i="18"/>
  <c r="O82" i="18" s="1"/>
  <c r="N81" i="18"/>
  <c r="N82" i="18" s="1"/>
  <c r="Q94" i="18"/>
  <c r="H194" i="18"/>
  <c r="H210" i="18" s="1"/>
  <c r="H197" i="18"/>
  <c r="M197" i="18"/>
  <c r="M194" i="18"/>
  <c r="M210" i="18" s="1"/>
  <c r="L119" i="18"/>
  <c r="X19" i="4" s="1"/>
  <c r="Q104" i="18"/>
  <c r="G140" i="18"/>
  <c r="J80" i="18"/>
  <c r="N106" i="18"/>
  <c r="N109" i="18" s="1"/>
  <c r="L81" i="18"/>
  <c r="T16" i="18"/>
  <c r="Q96" i="18"/>
  <c r="P197" i="18"/>
  <c r="P194" i="18"/>
  <c r="P210" i="18" s="1"/>
  <c r="Q192" i="18"/>
  <c r="T36" i="18"/>
  <c r="J110" i="18"/>
  <c r="E117" i="18"/>
  <c r="Q117" i="18" s="1"/>
  <c r="E135" i="18"/>
  <c r="E151" i="18" s="1"/>
  <c r="H139" i="18"/>
  <c r="K163" i="18"/>
  <c r="M174" i="18"/>
  <c r="M182" i="18"/>
  <c r="Q185" i="18"/>
  <c r="Q99" i="18"/>
  <c r="H180" i="18"/>
  <c r="W55" i="18"/>
  <c r="W72" i="18"/>
  <c r="N189" i="18"/>
  <c r="L180" i="18"/>
  <c r="G163" i="18"/>
  <c r="M189" i="18"/>
  <c r="K180" i="18"/>
  <c r="F163" i="18"/>
  <c r="L189" i="18"/>
  <c r="J180" i="18"/>
  <c r="E163" i="18"/>
  <c r="P189" i="18"/>
  <c r="N180" i="18"/>
  <c r="I163" i="18"/>
  <c r="E138" i="18"/>
  <c r="E154" i="18" s="1"/>
  <c r="W73" i="18"/>
  <c r="G189" i="18"/>
  <c r="Q97" i="18"/>
  <c r="J182" i="18"/>
  <c r="G174" i="18"/>
  <c r="I172" i="18"/>
  <c r="E165" i="18"/>
  <c r="I182" i="18"/>
  <c r="F174" i="18"/>
  <c r="H172" i="18"/>
  <c r="P165" i="18"/>
  <c r="H182" i="18"/>
  <c r="E174" i="18"/>
  <c r="G172" i="18"/>
  <c r="O165" i="18"/>
  <c r="L182" i="18"/>
  <c r="I174" i="18"/>
  <c r="K172" i="18"/>
  <c r="G165" i="18"/>
  <c r="M172" i="18"/>
  <c r="Q87" i="18"/>
  <c r="P112" i="18"/>
  <c r="F122" i="18"/>
  <c r="I183" i="18"/>
  <c r="F175" i="18"/>
  <c r="P166" i="18"/>
  <c r="H183" i="18"/>
  <c r="E175" i="18"/>
  <c r="O166" i="18"/>
  <c r="G183" i="18"/>
  <c r="P175" i="18"/>
  <c r="N166" i="18"/>
  <c r="K183" i="18"/>
  <c r="H175" i="18"/>
  <c r="F166" i="18"/>
  <c r="Q88" i="18"/>
  <c r="M106" i="18"/>
  <c r="M109" i="18" s="1"/>
  <c r="Q98" i="18"/>
  <c r="E130" i="18"/>
  <c r="AC28" i="18"/>
  <c r="Q38" i="18"/>
  <c r="T38" i="18" s="1"/>
  <c r="P163" i="18"/>
  <c r="W56" i="18"/>
  <c r="I180" i="18"/>
  <c r="T24" i="18"/>
  <c r="L165" i="18"/>
  <c r="N172" i="18"/>
  <c r="K175" i="18"/>
  <c r="M180" i="18"/>
  <c r="J183" i="18"/>
  <c r="H189" i="18"/>
  <c r="AC29" i="18"/>
  <c r="E119" i="18"/>
  <c r="X12" i="4" s="1"/>
  <c r="H184" i="18"/>
  <c r="E176" i="18"/>
  <c r="O167" i="18"/>
  <c r="G184" i="18"/>
  <c r="P176" i="18"/>
  <c r="N167" i="18"/>
  <c r="F184" i="18"/>
  <c r="O176" i="18"/>
  <c r="M167" i="18"/>
  <c r="J184" i="18"/>
  <c r="G176" i="18"/>
  <c r="E167" i="18"/>
  <c r="M165" i="18"/>
  <c r="G167" i="18"/>
  <c r="O172" i="18"/>
  <c r="H174" i="18"/>
  <c r="L175" i="18"/>
  <c r="O180" i="18"/>
  <c r="E182" i="18"/>
  <c r="L183" i="18"/>
  <c r="O184" i="18"/>
  <c r="I189" i="18"/>
  <c r="Q89" i="18"/>
  <c r="Q90" i="18"/>
  <c r="Q91" i="18"/>
  <c r="Q115" i="18"/>
  <c r="Q92" i="18"/>
  <c r="N165" i="18"/>
  <c r="H167" i="18"/>
  <c r="P172" i="18"/>
  <c r="J174" i="18"/>
  <c r="M175" i="18"/>
  <c r="P180" i="18"/>
  <c r="F182" i="18"/>
  <c r="M183" i="18"/>
  <c r="P184" i="18"/>
  <c r="J189" i="18"/>
  <c r="E113" i="18"/>
  <c r="F162" i="18"/>
  <c r="I170" i="18"/>
  <c r="H171" i="18"/>
  <c r="N177" i="18"/>
  <c r="N203" i="18" s="1"/>
  <c r="M178" i="18"/>
  <c r="M204" i="18" s="1"/>
  <c r="K179" i="18"/>
  <c r="O186" i="18"/>
  <c r="O206" i="18" s="1"/>
  <c r="N187" i="18"/>
  <c r="N207" i="18" s="1"/>
  <c r="M188" i="18"/>
  <c r="E114" i="18"/>
  <c r="G162" i="18"/>
  <c r="J170" i="18"/>
  <c r="I171" i="18"/>
  <c r="O177" i="18"/>
  <c r="O203" i="18" s="1"/>
  <c r="N178" i="18"/>
  <c r="N204" i="18" s="1"/>
  <c r="L179" i="18"/>
  <c r="P186" i="18"/>
  <c r="P206" i="18" s="1"/>
  <c r="O187" i="18"/>
  <c r="O207" i="18" s="1"/>
  <c r="N188" i="18"/>
  <c r="H162" i="18"/>
  <c r="K170" i="18"/>
  <c r="J171" i="18"/>
  <c r="P177" i="18"/>
  <c r="P203" i="18" s="1"/>
  <c r="O178" i="18"/>
  <c r="O204" i="18" s="1"/>
  <c r="M179" i="18"/>
  <c r="E186" i="18"/>
  <c r="P187" i="18"/>
  <c r="P207" i="18" s="1"/>
  <c r="P13" i="10"/>
  <c r="R21" i="10" s="1"/>
  <c r="U21" i="10" s="1"/>
  <c r="L144" i="10"/>
  <c r="P185" i="10"/>
  <c r="O185" i="10"/>
  <c r="N185" i="10"/>
  <c r="M185" i="10"/>
  <c r="L185" i="10"/>
  <c r="K185" i="10"/>
  <c r="J185" i="10"/>
  <c r="I185" i="10"/>
  <c r="H185" i="10"/>
  <c r="G185" i="10"/>
  <c r="F185" i="10"/>
  <c r="E185" i="10"/>
  <c r="F140" i="10"/>
  <c r="N156" i="10"/>
  <c r="M155" i="10"/>
  <c r="M158" i="10" s="1"/>
  <c r="L155" i="10"/>
  <c r="L158" i="10" s="1"/>
  <c r="M144" i="10"/>
  <c r="M129" i="10"/>
  <c r="L129" i="10"/>
  <c r="M128" i="10"/>
  <c r="L128" i="10"/>
  <c r="G209" i="22" l="1"/>
  <c r="G209" i="21"/>
  <c r="G209" i="20"/>
  <c r="G209" i="19"/>
  <c r="M190" i="18"/>
  <c r="J190" i="18"/>
  <c r="O181" i="18"/>
  <c r="L181" i="18"/>
  <c r="I181" i="18"/>
  <c r="I205" i="18" s="1"/>
  <c r="F181" i="18"/>
  <c r="N173" i="18"/>
  <c r="N209" i="18" s="1"/>
  <c r="K173" i="18"/>
  <c r="K209" i="18" s="1"/>
  <c r="H173" i="18"/>
  <c r="H209" i="18" s="1"/>
  <c r="F173" i="18"/>
  <c r="N164" i="18"/>
  <c r="K164" i="18"/>
  <c r="K202" i="18" s="1"/>
  <c r="H164" i="18"/>
  <c r="E164" i="18"/>
  <c r="E202" i="18" s="1"/>
  <c r="P190" i="18"/>
  <c r="N190" i="18"/>
  <c r="I190" i="18"/>
  <c r="G190" i="18"/>
  <c r="G208" i="18" s="1"/>
  <c r="E190" i="18"/>
  <c r="N181" i="18"/>
  <c r="K181" i="18"/>
  <c r="K205" i="18" s="1"/>
  <c r="H181" i="18"/>
  <c r="P173" i="18"/>
  <c r="P209" i="18" s="1"/>
  <c r="L173" i="18"/>
  <c r="L209" i="18" s="1"/>
  <c r="I173" i="18"/>
  <c r="I209" i="18" s="1"/>
  <c r="P164" i="18"/>
  <c r="M164" i="18"/>
  <c r="I164" i="18"/>
  <c r="I196" i="18" s="1"/>
  <c r="F164" i="18"/>
  <c r="F202" i="18" s="1"/>
  <c r="O190" i="18"/>
  <c r="L190" i="18"/>
  <c r="K190" i="18"/>
  <c r="H190" i="18"/>
  <c r="F190" i="18"/>
  <c r="P181" i="18"/>
  <c r="M181" i="18"/>
  <c r="J181" i="18"/>
  <c r="G181" i="18"/>
  <c r="E181" i="18"/>
  <c r="O173" i="18"/>
  <c r="O209" i="18" s="1"/>
  <c r="M173" i="18"/>
  <c r="M209" i="18" s="1"/>
  <c r="J173" i="18"/>
  <c r="J209" i="18" s="1"/>
  <c r="G173" i="18"/>
  <c r="G209" i="18" s="1"/>
  <c r="E173" i="18"/>
  <c r="O164" i="18"/>
  <c r="O196" i="18" s="1"/>
  <c r="L164" i="18"/>
  <c r="L196" i="18" s="1"/>
  <c r="J164" i="18"/>
  <c r="G164" i="18"/>
  <c r="G202" i="18" s="1"/>
  <c r="G151" i="18"/>
  <c r="N151" i="18" s="1"/>
  <c r="D48" i="2" s="1"/>
  <c r="O111" i="18"/>
  <c r="O118" i="18" s="1"/>
  <c r="O124" i="18" s="1"/>
  <c r="M111" i="18"/>
  <c r="M118" i="18" s="1"/>
  <c r="M124" i="18" s="1"/>
  <c r="K111" i="18"/>
  <c r="K118" i="18" s="1"/>
  <c r="K124" i="18" s="1"/>
  <c r="I111" i="18"/>
  <c r="I118" i="18" s="1"/>
  <c r="I124" i="18" s="1"/>
  <c r="G111" i="18"/>
  <c r="G118" i="18" s="1"/>
  <c r="G124" i="18" s="1"/>
  <c r="E111" i="18"/>
  <c r="E118" i="18" s="1"/>
  <c r="G157" i="18"/>
  <c r="N157" i="18" s="1"/>
  <c r="P111" i="18"/>
  <c r="P118" i="18" s="1"/>
  <c r="P124" i="18" s="1"/>
  <c r="L111" i="18"/>
  <c r="L118" i="18" s="1"/>
  <c r="L124" i="18" s="1"/>
  <c r="J111" i="18"/>
  <c r="J118" i="18" s="1"/>
  <c r="J124" i="18" s="1"/>
  <c r="H111" i="18"/>
  <c r="H118" i="18" s="1"/>
  <c r="H124" i="18" s="1"/>
  <c r="F111" i="18"/>
  <c r="F118" i="18" s="1"/>
  <c r="F124" i="18" s="1"/>
  <c r="G154" i="18"/>
  <c r="N154" i="18" s="1"/>
  <c r="G146" i="18"/>
  <c r="N111" i="18"/>
  <c r="N118" i="18" s="1"/>
  <c r="N124" i="18" s="1"/>
  <c r="L82" i="22"/>
  <c r="K118" i="21"/>
  <c r="K124" i="21" s="1"/>
  <c r="M208" i="20"/>
  <c r="I146" i="19"/>
  <c r="I155" i="19" s="1"/>
  <c r="I158" i="19" s="1"/>
  <c r="I139" i="19"/>
  <c r="C215" i="22"/>
  <c r="C218" i="22" s="1"/>
  <c r="H158" i="18"/>
  <c r="I155" i="22"/>
  <c r="I158" i="22" s="1"/>
  <c r="I82" i="21"/>
  <c r="I82" i="22"/>
  <c r="N157" i="22"/>
  <c r="P208" i="22"/>
  <c r="J158" i="22"/>
  <c r="K105" i="22"/>
  <c r="L105" i="22"/>
  <c r="N151" i="21"/>
  <c r="D82" i="2" s="1"/>
  <c r="H155" i="21"/>
  <c r="H158" i="21" s="1"/>
  <c r="N154" i="21"/>
  <c r="F155" i="21"/>
  <c r="F158" i="21" s="1"/>
  <c r="P208" i="21"/>
  <c r="M82" i="21"/>
  <c r="N82" i="21"/>
  <c r="C214" i="22"/>
  <c r="C214" i="20"/>
  <c r="Q122" i="22"/>
  <c r="I208" i="22"/>
  <c r="M82" i="22"/>
  <c r="N194" i="22"/>
  <c r="N210" i="22" s="1"/>
  <c r="G194" i="22"/>
  <c r="G210" i="22" s="1"/>
  <c r="L194" i="22"/>
  <c r="L210" i="22" s="1"/>
  <c r="G158" i="22"/>
  <c r="G197" i="22"/>
  <c r="L197" i="22"/>
  <c r="H158" i="22"/>
  <c r="N197" i="22"/>
  <c r="P197" i="22"/>
  <c r="N82" i="22"/>
  <c r="J196" i="22"/>
  <c r="G147" i="4" s="1"/>
  <c r="J147" i="4" s="1"/>
  <c r="F205" i="22"/>
  <c r="M197" i="22"/>
  <c r="I139" i="22"/>
  <c r="M194" i="22"/>
  <c r="M210" i="22" s="1"/>
  <c r="F196" i="21"/>
  <c r="G117" i="4" s="1"/>
  <c r="H139" i="21"/>
  <c r="L194" i="21"/>
  <c r="L210" i="21" s="1"/>
  <c r="N194" i="21"/>
  <c r="N210" i="21" s="1"/>
  <c r="E139" i="21"/>
  <c r="M196" i="21"/>
  <c r="G124" i="4" s="1"/>
  <c r="L202" i="21"/>
  <c r="I196" i="21"/>
  <c r="G120" i="4" s="1"/>
  <c r="F208" i="21"/>
  <c r="G158" i="21"/>
  <c r="O208" i="21"/>
  <c r="I158" i="21"/>
  <c r="H196" i="21"/>
  <c r="G119" i="4" s="1"/>
  <c r="E196" i="21"/>
  <c r="G116" i="4" s="1"/>
  <c r="Q122" i="21"/>
  <c r="H99" i="4"/>
  <c r="H155" i="20"/>
  <c r="H158" i="20" s="1"/>
  <c r="N194" i="20"/>
  <c r="N210" i="20" s="1"/>
  <c r="P208" i="20"/>
  <c r="N157" i="20"/>
  <c r="J208" i="20"/>
  <c r="C215" i="20"/>
  <c r="C218" i="20" s="1"/>
  <c r="M194" i="20"/>
  <c r="M210" i="20" s="1"/>
  <c r="L118" i="20"/>
  <c r="L124" i="20" s="1"/>
  <c r="J82" i="20"/>
  <c r="I158" i="20"/>
  <c r="N146" i="20"/>
  <c r="J62" i="2" s="1"/>
  <c r="O205" i="20"/>
  <c r="N154" i="20"/>
  <c r="G194" i="19"/>
  <c r="G210" i="19" s="1"/>
  <c r="E202" i="19"/>
  <c r="I197" i="19"/>
  <c r="H118" i="19"/>
  <c r="H124" i="19" s="1"/>
  <c r="I202" i="19"/>
  <c r="J118" i="19"/>
  <c r="J124" i="19" s="1"/>
  <c r="J208" i="19"/>
  <c r="G118" i="19"/>
  <c r="G124" i="19" s="1"/>
  <c r="G208" i="19"/>
  <c r="J202" i="19"/>
  <c r="P202" i="19"/>
  <c r="F118" i="19"/>
  <c r="F124" i="19" s="1"/>
  <c r="G197" i="19"/>
  <c r="K118" i="19"/>
  <c r="K124" i="19" s="1"/>
  <c r="P208" i="19"/>
  <c r="G202" i="19"/>
  <c r="M205" i="19"/>
  <c r="I118" i="19"/>
  <c r="I124" i="19" s="1"/>
  <c r="H205" i="19"/>
  <c r="F205" i="19"/>
  <c r="O205" i="19"/>
  <c r="L205" i="19"/>
  <c r="J82" i="19"/>
  <c r="C215" i="19"/>
  <c r="C218" i="19" s="1"/>
  <c r="I208" i="19"/>
  <c r="H82" i="19"/>
  <c r="K202" i="19"/>
  <c r="I205" i="19"/>
  <c r="O208" i="19"/>
  <c r="G205" i="19"/>
  <c r="O118" i="19"/>
  <c r="O124" i="19" s="1"/>
  <c r="M208" i="19"/>
  <c r="N205" i="19"/>
  <c r="F196" i="19"/>
  <c r="G65" i="4" s="1"/>
  <c r="H197" i="19"/>
  <c r="L118" i="19"/>
  <c r="L124" i="19" s="1"/>
  <c r="M202" i="19"/>
  <c r="J205" i="19"/>
  <c r="P205" i="19"/>
  <c r="L196" i="19"/>
  <c r="G71" i="4" s="1"/>
  <c r="H194" i="19"/>
  <c r="H210" i="19" s="1"/>
  <c r="K205" i="19"/>
  <c r="N202" i="19"/>
  <c r="K208" i="19"/>
  <c r="F139" i="19"/>
  <c r="F146" i="19"/>
  <c r="F155" i="19" s="1"/>
  <c r="F158" i="19" s="1"/>
  <c r="I82" i="18"/>
  <c r="Q122" i="18"/>
  <c r="J82" i="18"/>
  <c r="P205" i="18"/>
  <c r="Q114" i="18"/>
  <c r="Q113" i="18"/>
  <c r="C214" i="18"/>
  <c r="K82" i="18"/>
  <c r="M196" i="22"/>
  <c r="G150" i="4" s="1"/>
  <c r="J150" i="4" s="1"/>
  <c r="F196" i="22"/>
  <c r="G143" i="4" s="1"/>
  <c r="J143" i="4" s="1"/>
  <c r="K196" i="22"/>
  <c r="G148" i="4" s="1"/>
  <c r="J148" i="4" s="1"/>
  <c r="L196" i="22"/>
  <c r="G149" i="4" s="1"/>
  <c r="J149" i="4" s="1"/>
  <c r="G196" i="22"/>
  <c r="G144" i="4" s="1"/>
  <c r="J144" i="4" s="1"/>
  <c r="N151" i="22"/>
  <c r="J82" i="2" s="1"/>
  <c r="E196" i="22"/>
  <c r="G142" i="4" s="1"/>
  <c r="J142" i="4" s="1"/>
  <c r="P196" i="22"/>
  <c r="G153" i="4" s="1"/>
  <c r="J153" i="4" s="1"/>
  <c r="M105" i="22"/>
  <c r="H196" i="22"/>
  <c r="G145" i="4" s="1"/>
  <c r="J145" i="4" s="1"/>
  <c r="K82" i="22"/>
  <c r="O196" i="22"/>
  <c r="G152" i="4" s="1"/>
  <c r="J152" i="4" s="1"/>
  <c r="I196" i="22"/>
  <c r="G146" i="4" s="1"/>
  <c r="J146" i="4" s="1"/>
  <c r="N196" i="22"/>
  <c r="G151" i="4" s="1"/>
  <c r="J151" i="4" s="1"/>
  <c r="G105" i="22"/>
  <c r="F105" i="22"/>
  <c r="P105" i="22"/>
  <c r="E105" i="22"/>
  <c r="H105" i="22"/>
  <c r="N105" i="22"/>
  <c r="I105" i="22"/>
  <c r="O105" i="22"/>
  <c r="J105" i="22"/>
  <c r="F194" i="22"/>
  <c r="F210" i="22" s="1"/>
  <c r="F197" i="22"/>
  <c r="P118" i="21"/>
  <c r="P124" i="21" s="1"/>
  <c r="K196" i="21"/>
  <c r="G122" i="4" s="1"/>
  <c r="G196" i="21"/>
  <c r="G118" i="4" s="1"/>
  <c r="J196" i="21"/>
  <c r="G121" i="4" s="1"/>
  <c r="P196" i="21"/>
  <c r="G127" i="4" s="1"/>
  <c r="L196" i="21"/>
  <c r="G123" i="4" s="1"/>
  <c r="N196" i="21"/>
  <c r="G125" i="4" s="1"/>
  <c r="G139" i="21"/>
  <c r="O196" i="21"/>
  <c r="G126" i="4" s="1"/>
  <c r="H127" i="4"/>
  <c r="H128" i="4" s="1"/>
  <c r="O118" i="20"/>
  <c r="O124" i="20" s="1"/>
  <c r="G194" i="18"/>
  <c r="G210" i="18" s="1"/>
  <c r="G197" i="18"/>
  <c r="K142" i="4"/>
  <c r="H154" i="4"/>
  <c r="K154" i="4" s="1"/>
  <c r="F155" i="18"/>
  <c r="F158" i="18" s="1"/>
  <c r="N118" i="21"/>
  <c r="N124" i="21" s="1"/>
  <c r="H208" i="19"/>
  <c r="E197" i="19"/>
  <c r="H64" i="4"/>
  <c r="J197" i="19"/>
  <c r="H69" i="4"/>
  <c r="Q122" i="19"/>
  <c r="F194" i="19"/>
  <c r="F210" i="19" s="1"/>
  <c r="H65" i="4"/>
  <c r="Q120" i="21"/>
  <c r="O194" i="20"/>
  <c r="O210" i="20" s="1"/>
  <c r="H100" i="4"/>
  <c r="H102" i="4" s="1"/>
  <c r="J197" i="18"/>
  <c r="X17" i="4"/>
  <c r="I197" i="18"/>
  <c r="X16" i="4"/>
  <c r="F197" i="18"/>
  <c r="X13" i="4"/>
  <c r="N194" i="18"/>
  <c r="N210" i="18" s="1"/>
  <c r="X21" i="4"/>
  <c r="O194" i="18"/>
  <c r="O210" i="18" s="1"/>
  <c r="X22" i="4"/>
  <c r="M118" i="21"/>
  <c r="M124" i="21" s="1"/>
  <c r="Q207" i="18"/>
  <c r="H81" i="18"/>
  <c r="H82" i="18" s="1"/>
  <c r="O197" i="20"/>
  <c r="W43" i="20"/>
  <c r="Q122" i="20"/>
  <c r="W43" i="22"/>
  <c r="L118" i="21"/>
  <c r="L124" i="21" s="1"/>
  <c r="Q119" i="21"/>
  <c r="W43" i="21"/>
  <c r="P118" i="20"/>
  <c r="P124" i="20" s="1"/>
  <c r="H118" i="22"/>
  <c r="H124" i="22" s="1"/>
  <c r="Q204" i="22"/>
  <c r="H81" i="22"/>
  <c r="H82" i="22" s="1"/>
  <c r="N118" i="22"/>
  <c r="N124" i="22" s="1"/>
  <c r="K118" i="22"/>
  <c r="K124" i="22" s="1"/>
  <c r="Q112" i="22"/>
  <c r="P205" i="22"/>
  <c r="N154" i="22"/>
  <c r="G208" i="22"/>
  <c r="Q188" i="22"/>
  <c r="O208" i="22"/>
  <c r="J202" i="22"/>
  <c r="O118" i="22"/>
  <c r="O124" i="22" s="1"/>
  <c r="N205" i="21"/>
  <c r="Q203" i="21"/>
  <c r="Q171" i="21"/>
  <c r="K202" i="21"/>
  <c r="N202" i="21"/>
  <c r="H208" i="21"/>
  <c r="I118" i="21"/>
  <c r="I124" i="21" s="1"/>
  <c r="H81" i="21"/>
  <c r="H82" i="21" s="1"/>
  <c r="G205" i="21"/>
  <c r="Q203" i="20"/>
  <c r="K205" i="20"/>
  <c r="H81" i="20"/>
  <c r="H82" i="20" s="1"/>
  <c r="E205" i="20"/>
  <c r="Q162" i="20"/>
  <c r="Q184" i="20"/>
  <c r="Q187" i="20"/>
  <c r="Q177" i="20"/>
  <c r="Q112" i="20"/>
  <c r="N151" i="20"/>
  <c r="J65" i="2" s="1"/>
  <c r="Q170" i="20"/>
  <c r="Q207" i="20"/>
  <c r="Q183" i="20"/>
  <c r="H139" i="20"/>
  <c r="L208" i="19"/>
  <c r="Q187" i="19"/>
  <c r="Q112" i="19"/>
  <c r="L82" i="19"/>
  <c r="N154" i="19"/>
  <c r="Q166" i="19"/>
  <c r="Q171" i="19"/>
  <c r="F208" i="19"/>
  <c r="W43" i="19"/>
  <c r="N118" i="19"/>
  <c r="N124" i="19" s="1"/>
  <c r="Q106" i="18"/>
  <c r="Q188" i="18"/>
  <c r="F139" i="18"/>
  <c r="Q203" i="18"/>
  <c r="Q204" i="18"/>
  <c r="Q112" i="18"/>
  <c r="Q166" i="18"/>
  <c r="J194" i="18"/>
  <c r="J210" i="18" s="1"/>
  <c r="L82" i="18"/>
  <c r="O202" i="22"/>
  <c r="J208" i="22"/>
  <c r="H208" i="22"/>
  <c r="O205" i="22"/>
  <c r="N202" i="22"/>
  <c r="F118" i="22"/>
  <c r="F124" i="22" s="1"/>
  <c r="G205" i="22"/>
  <c r="E155" i="22"/>
  <c r="E158" i="22" s="1"/>
  <c r="E208" i="22"/>
  <c r="Q163" i="22"/>
  <c r="Q164" i="22"/>
  <c r="F208" i="22"/>
  <c r="K205" i="22"/>
  <c r="E205" i="22"/>
  <c r="L118" i="22"/>
  <c r="L124" i="22" s="1"/>
  <c r="Q203" i="22"/>
  <c r="P202" i="22"/>
  <c r="Q182" i="22"/>
  <c r="P118" i="22"/>
  <c r="P124" i="22" s="1"/>
  <c r="Q171" i="22"/>
  <c r="H205" i="22"/>
  <c r="L205" i="22"/>
  <c r="M118" i="22"/>
  <c r="M124" i="22" s="1"/>
  <c r="N205" i="22"/>
  <c r="Q166" i="21"/>
  <c r="J202" i="21"/>
  <c r="Q170" i="21"/>
  <c r="N157" i="21"/>
  <c r="Q189" i="21"/>
  <c r="I208" i="21"/>
  <c r="I205" i="21"/>
  <c r="K208" i="21"/>
  <c r="J208" i="21"/>
  <c r="Q175" i="21"/>
  <c r="Q182" i="21"/>
  <c r="F118" i="21"/>
  <c r="F124" i="21" s="1"/>
  <c r="F205" i="21"/>
  <c r="H205" i="21"/>
  <c r="H118" i="21"/>
  <c r="H124" i="21" s="1"/>
  <c r="Q180" i="21"/>
  <c r="G118" i="21"/>
  <c r="G124" i="21" s="1"/>
  <c r="I202" i="21"/>
  <c r="E205" i="21"/>
  <c r="G208" i="21"/>
  <c r="M208" i="21"/>
  <c r="Q183" i="21"/>
  <c r="O205" i="21"/>
  <c r="Q177" i="21"/>
  <c r="J118" i="21"/>
  <c r="J124" i="21" s="1"/>
  <c r="K118" i="20"/>
  <c r="K124" i="20" s="1"/>
  <c r="H118" i="20"/>
  <c r="H124" i="20" s="1"/>
  <c r="Q167" i="20"/>
  <c r="Q171" i="20"/>
  <c r="G118" i="20"/>
  <c r="G124" i="20" s="1"/>
  <c r="Q110" i="20"/>
  <c r="I205" i="20"/>
  <c r="M118" i="20"/>
  <c r="M124" i="20" s="1"/>
  <c r="Q182" i="20"/>
  <c r="Q176" i="20"/>
  <c r="G205" i="20"/>
  <c r="Q182" i="19"/>
  <c r="N151" i="19"/>
  <c r="D65" i="2" s="1"/>
  <c r="Q110" i="19"/>
  <c r="Q207" i="19"/>
  <c r="Q189" i="19"/>
  <c r="Q176" i="19"/>
  <c r="Q203" i="19"/>
  <c r="Q114" i="19"/>
  <c r="E208" i="19"/>
  <c r="N208" i="19"/>
  <c r="Q174" i="19"/>
  <c r="Q113" i="19"/>
  <c r="Q177" i="19"/>
  <c r="P118" i="19"/>
  <c r="P124" i="19" s="1"/>
  <c r="Q162" i="18"/>
  <c r="P208" i="18"/>
  <c r="M208" i="18"/>
  <c r="F205" i="18"/>
  <c r="L205" i="18"/>
  <c r="N205" i="18"/>
  <c r="M205" i="18"/>
  <c r="G205" i="18"/>
  <c r="O208" i="18"/>
  <c r="E208" i="18"/>
  <c r="C216" i="18"/>
  <c r="J208" i="18"/>
  <c r="K208" i="18"/>
  <c r="O205" i="18"/>
  <c r="H208" i="18"/>
  <c r="L208" i="18"/>
  <c r="Q110" i="18"/>
  <c r="E209" i="18"/>
  <c r="H205" i="18"/>
  <c r="I208" i="18"/>
  <c r="Q182" i="18"/>
  <c r="J205" i="18"/>
  <c r="E205" i="18"/>
  <c r="F208" i="18"/>
  <c r="N208" i="18"/>
  <c r="M189" i="10"/>
  <c r="J163" i="10"/>
  <c r="P163" i="10"/>
  <c r="K163" i="10"/>
  <c r="I163" i="10"/>
  <c r="H163" i="10"/>
  <c r="O163" i="10"/>
  <c r="L163" i="10"/>
  <c r="G163" i="10"/>
  <c r="E163" i="10"/>
  <c r="F163" i="10"/>
  <c r="N163" i="10"/>
  <c r="M163" i="10"/>
  <c r="Q175" i="22"/>
  <c r="E202" i="22"/>
  <c r="Q162" i="22"/>
  <c r="E139" i="22"/>
  <c r="Q113" i="22"/>
  <c r="L207" i="22"/>
  <c r="Q207" i="22" s="1"/>
  <c r="Q187" i="22"/>
  <c r="Q106" i="22"/>
  <c r="E109" i="22"/>
  <c r="N146" i="22"/>
  <c r="J79" i="2" s="1"/>
  <c r="K197" i="22"/>
  <c r="K194" i="22"/>
  <c r="K210" i="22" s="1"/>
  <c r="M202" i="22"/>
  <c r="Q172" i="22"/>
  <c r="Q170" i="22"/>
  <c r="Q179" i="22"/>
  <c r="Q189" i="22"/>
  <c r="K202" i="22"/>
  <c r="M205" i="22"/>
  <c r="G202" i="22"/>
  <c r="I118" i="22"/>
  <c r="I124" i="22" s="1"/>
  <c r="Q174" i="22"/>
  <c r="Q181" i="22"/>
  <c r="Q183" i="22"/>
  <c r="Q114" i="22"/>
  <c r="L208" i="22"/>
  <c r="I205" i="22"/>
  <c r="Q184" i="22"/>
  <c r="Q110" i="22"/>
  <c r="F202" i="22"/>
  <c r="M208" i="22"/>
  <c r="J118" i="22"/>
  <c r="J124" i="22" s="1"/>
  <c r="Q180" i="22"/>
  <c r="G118" i="22"/>
  <c r="G124" i="22" s="1"/>
  <c r="Q178" i="22"/>
  <c r="J197" i="22"/>
  <c r="J194" i="22"/>
  <c r="J210" i="22" s="1"/>
  <c r="Q111" i="22"/>
  <c r="Q190" i="22"/>
  <c r="Q186" i="22"/>
  <c r="E206" i="22"/>
  <c r="Q206" i="22" s="1"/>
  <c r="K208" i="22"/>
  <c r="Q166" i="22"/>
  <c r="H202" i="22"/>
  <c r="Q173" i="22"/>
  <c r="I194" i="22"/>
  <c r="I210" i="22" s="1"/>
  <c r="I197" i="22"/>
  <c r="I202" i="22"/>
  <c r="Q167" i="22"/>
  <c r="Q165" i="22"/>
  <c r="Q176" i="22"/>
  <c r="L202" i="22"/>
  <c r="E197" i="22"/>
  <c r="E194" i="22"/>
  <c r="Q119" i="22"/>
  <c r="N208" i="22"/>
  <c r="J205" i="22"/>
  <c r="Q177" i="22"/>
  <c r="M202" i="21"/>
  <c r="Q111" i="21"/>
  <c r="N208" i="21"/>
  <c r="P202" i="21"/>
  <c r="Q176" i="21"/>
  <c r="Q110" i="21"/>
  <c r="Q190" i="21"/>
  <c r="E208" i="21"/>
  <c r="M205" i="21"/>
  <c r="Q112" i="21"/>
  <c r="J197" i="21"/>
  <c r="J194" i="21"/>
  <c r="J210" i="21" s="1"/>
  <c r="O202" i="21"/>
  <c r="J205" i="21"/>
  <c r="E210" i="21"/>
  <c r="Q106" i="21"/>
  <c r="E109" i="21"/>
  <c r="O118" i="21"/>
  <c r="O124" i="21" s="1"/>
  <c r="N105" i="21"/>
  <c r="M105" i="21"/>
  <c r="L105" i="21"/>
  <c r="K105" i="21"/>
  <c r="J105" i="21"/>
  <c r="F105" i="21"/>
  <c r="I105" i="21"/>
  <c r="H105" i="21"/>
  <c r="G105" i="21"/>
  <c r="E105" i="21"/>
  <c r="O105" i="21"/>
  <c r="P105" i="21"/>
  <c r="Q164" i="21"/>
  <c r="Q186" i="21"/>
  <c r="E206" i="21"/>
  <c r="Q206" i="21" s="1"/>
  <c r="F202" i="21"/>
  <c r="Q113" i="21"/>
  <c r="Q187" i="21"/>
  <c r="Q178" i="21"/>
  <c r="H202" i="21"/>
  <c r="E155" i="21"/>
  <c r="E158" i="21" s="1"/>
  <c r="N146" i="21"/>
  <c r="C218" i="21"/>
  <c r="K205" i="21"/>
  <c r="Q188" i="21"/>
  <c r="G202" i="21"/>
  <c r="Q165" i="21"/>
  <c r="Q207" i="21"/>
  <c r="Q204" i="21"/>
  <c r="P205" i="21"/>
  <c r="I194" i="21"/>
  <c r="I210" i="21" s="1"/>
  <c r="I197" i="21"/>
  <c r="Q172" i="21"/>
  <c r="Q174" i="21"/>
  <c r="Q181" i="21"/>
  <c r="L205" i="21"/>
  <c r="Q163" i="21"/>
  <c r="Q167" i="21"/>
  <c r="E202" i="21"/>
  <c r="Q162" i="21"/>
  <c r="Q114" i="21"/>
  <c r="L208" i="21"/>
  <c r="Q184" i="21"/>
  <c r="Q179" i="21"/>
  <c r="P82" i="21"/>
  <c r="Q173" i="21"/>
  <c r="F197" i="20"/>
  <c r="F194" i="20"/>
  <c r="F210" i="20" s="1"/>
  <c r="N208" i="20"/>
  <c r="F205" i="20"/>
  <c r="Q166" i="20"/>
  <c r="I118" i="20"/>
  <c r="I124" i="20" s="1"/>
  <c r="Q189" i="20"/>
  <c r="Q175" i="20"/>
  <c r="Q180" i="20"/>
  <c r="L205" i="20"/>
  <c r="Q179" i="20"/>
  <c r="Q165" i="20"/>
  <c r="N204" i="20"/>
  <c r="Q204" i="20" s="1"/>
  <c r="Q178" i="20"/>
  <c r="Q172" i="20"/>
  <c r="Q186" i="20"/>
  <c r="E206" i="20"/>
  <c r="Q206" i="20" s="1"/>
  <c r="F196" i="20"/>
  <c r="E202" i="20"/>
  <c r="P202" i="20"/>
  <c r="H208" i="20"/>
  <c r="G208" i="20"/>
  <c r="G202" i="20"/>
  <c r="K196" i="20"/>
  <c r="N205" i="20"/>
  <c r="N118" i="20"/>
  <c r="N124" i="20" s="1"/>
  <c r="K208" i="20"/>
  <c r="J197" i="20"/>
  <c r="J194" i="20"/>
  <c r="J210" i="20" s="1"/>
  <c r="Q188" i="20"/>
  <c r="Q163" i="20"/>
  <c r="H202" i="20"/>
  <c r="M205" i="20"/>
  <c r="E197" i="20"/>
  <c r="Q119" i="20"/>
  <c r="E194" i="20"/>
  <c r="F208" i="20"/>
  <c r="E109" i="20"/>
  <c r="Q106" i="20"/>
  <c r="E208" i="20"/>
  <c r="J205" i="20"/>
  <c r="J118" i="20"/>
  <c r="J124" i="20" s="1"/>
  <c r="F118" i="20"/>
  <c r="F124" i="20" s="1"/>
  <c r="E155" i="20"/>
  <c r="E158" i="20" s="1"/>
  <c r="Q114" i="20"/>
  <c r="Q113" i="20"/>
  <c r="H205" i="20"/>
  <c r="P205" i="20"/>
  <c r="L208" i="20"/>
  <c r="I194" i="20"/>
  <c r="I210" i="20" s="1"/>
  <c r="I197" i="20"/>
  <c r="Q174" i="20"/>
  <c r="N105" i="20"/>
  <c r="M105" i="20"/>
  <c r="L105" i="20"/>
  <c r="G105" i="20"/>
  <c r="F105" i="20"/>
  <c r="O105" i="20"/>
  <c r="K105" i="20"/>
  <c r="H105" i="20"/>
  <c r="E105" i="20"/>
  <c r="J105" i="20"/>
  <c r="I105" i="20"/>
  <c r="P105" i="20"/>
  <c r="E139" i="20"/>
  <c r="O202" i="19"/>
  <c r="E146" i="19"/>
  <c r="E139" i="19"/>
  <c r="Q175" i="19"/>
  <c r="Q167" i="19"/>
  <c r="Q184" i="19"/>
  <c r="Q170" i="19"/>
  <c r="Q165" i="19"/>
  <c r="Q179" i="19"/>
  <c r="Q162" i="19"/>
  <c r="Q163" i="19"/>
  <c r="H139" i="19"/>
  <c r="K139" i="19"/>
  <c r="F202" i="19"/>
  <c r="Q183" i="19"/>
  <c r="K197" i="19"/>
  <c r="K194" i="19"/>
  <c r="K210" i="19" s="1"/>
  <c r="Q119" i="19"/>
  <c r="D67" i="2" s="1"/>
  <c r="E109" i="19"/>
  <c r="Q106" i="19"/>
  <c r="Q180" i="19"/>
  <c r="H206" i="19"/>
  <c r="Q206" i="19" s="1"/>
  <c r="Q186" i="19"/>
  <c r="Q188" i="19"/>
  <c r="Q172" i="19"/>
  <c r="F204" i="19"/>
  <c r="Q204" i="19" s="1"/>
  <c r="Q178" i="19"/>
  <c r="E205" i="19"/>
  <c r="M82" i="19"/>
  <c r="E210" i="19"/>
  <c r="K105" i="19"/>
  <c r="J105" i="19"/>
  <c r="H105" i="19"/>
  <c r="I105" i="19"/>
  <c r="F105" i="19"/>
  <c r="E105" i="19"/>
  <c r="O105" i="19"/>
  <c r="N105" i="19"/>
  <c r="P105" i="19"/>
  <c r="M105" i="19"/>
  <c r="L105" i="19"/>
  <c r="G105" i="19"/>
  <c r="Q109" i="18"/>
  <c r="Q171" i="18"/>
  <c r="Q178" i="18"/>
  <c r="Q165" i="18"/>
  <c r="Q186" i="18"/>
  <c r="E206" i="18"/>
  <c r="Q206" i="18" s="1"/>
  <c r="Q170" i="18"/>
  <c r="Q184" i="18"/>
  <c r="E139" i="18"/>
  <c r="E146" i="18"/>
  <c r="Q175" i="18"/>
  <c r="Q177" i="18"/>
  <c r="W43" i="18"/>
  <c r="N105" i="18"/>
  <c r="M105" i="18"/>
  <c r="L105" i="18"/>
  <c r="P105" i="18"/>
  <c r="J105" i="18"/>
  <c r="I105" i="18"/>
  <c r="K105" i="18"/>
  <c r="O105" i="18"/>
  <c r="H105" i="18"/>
  <c r="F105" i="18"/>
  <c r="G105" i="18"/>
  <c r="E105" i="18"/>
  <c r="Q180" i="18"/>
  <c r="L197" i="18"/>
  <c r="L194" i="18"/>
  <c r="L210" i="18" s="1"/>
  <c r="Q183" i="18"/>
  <c r="Q189" i="18"/>
  <c r="Q172" i="18"/>
  <c r="Q176" i="18"/>
  <c r="Q174" i="18"/>
  <c r="Q167" i="18"/>
  <c r="Q163" i="18"/>
  <c r="E197" i="18"/>
  <c r="Q119" i="18"/>
  <c r="D50" i="2" s="1"/>
  <c r="E194" i="18"/>
  <c r="Q179" i="18"/>
  <c r="Q187" i="18"/>
  <c r="J180" i="10"/>
  <c r="K189" i="10"/>
  <c r="G180" i="10"/>
  <c r="H180" i="10"/>
  <c r="N189" i="10"/>
  <c r="E172" i="10"/>
  <c r="K180" i="10"/>
  <c r="L180" i="10"/>
  <c r="E189" i="10"/>
  <c r="P180" i="10"/>
  <c r="I189" i="10"/>
  <c r="O189" i="10"/>
  <c r="E180" i="10"/>
  <c r="P189" i="10"/>
  <c r="M180" i="10"/>
  <c r="N180" i="10"/>
  <c r="F189" i="10"/>
  <c r="O180" i="10"/>
  <c r="G189" i="10"/>
  <c r="H189" i="10"/>
  <c r="F180" i="10"/>
  <c r="J189" i="10"/>
  <c r="L189" i="10"/>
  <c r="I180" i="10"/>
  <c r="J196" i="18" l="1"/>
  <c r="W17" i="4" s="1"/>
  <c r="P196" i="19"/>
  <c r="G75" i="4" s="1"/>
  <c r="P196" i="18"/>
  <c r="W23" i="4" s="1"/>
  <c r="Q105" i="22"/>
  <c r="O196" i="20"/>
  <c r="G100" i="4" s="1"/>
  <c r="M196" i="20"/>
  <c r="G98" i="4" s="1"/>
  <c r="E196" i="20"/>
  <c r="G90" i="4" s="1"/>
  <c r="P196" i="20"/>
  <c r="G101" i="4" s="1"/>
  <c r="G158" i="20"/>
  <c r="L196" i="20"/>
  <c r="G97" i="4" s="1"/>
  <c r="G196" i="20"/>
  <c r="G92" i="4" s="1"/>
  <c r="I196" i="19"/>
  <c r="G68" i="4" s="1"/>
  <c r="H196" i="19"/>
  <c r="G67" i="4" s="1"/>
  <c r="N196" i="19"/>
  <c r="G73" i="4" s="1"/>
  <c r="O196" i="19"/>
  <c r="G74" i="4" s="1"/>
  <c r="L202" i="19"/>
  <c r="M196" i="19"/>
  <c r="G72" i="4" s="1"/>
  <c r="E196" i="19"/>
  <c r="G64" i="4" s="1"/>
  <c r="H202" i="19"/>
  <c r="Q202" i="19" s="1"/>
  <c r="Q181" i="19"/>
  <c r="Q194" i="19"/>
  <c r="Q190" i="19"/>
  <c r="J196" i="19"/>
  <c r="G69" i="4" s="1"/>
  <c r="G196" i="19"/>
  <c r="G66" i="4" s="1"/>
  <c r="Q210" i="19"/>
  <c r="Q164" i="19"/>
  <c r="K196" i="19"/>
  <c r="G70" i="4" s="1"/>
  <c r="N157" i="19"/>
  <c r="G158" i="19"/>
  <c r="N196" i="18"/>
  <c r="W21" i="4" s="1"/>
  <c r="G196" i="18"/>
  <c r="W14" i="4" s="1"/>
  <c r="M196" i="18"/>
  <c r="W20" i="4" s="1"/>
  <c r="H196" i="18"/>
  <c r="W15" i="4" s="1"/>
  <c r="G155" i="18"/>
  <c r="G158" i="18" s="1"/>
  <c r="E196" i="18"/>
  <c r="W12" i="4" s="1"/>
  <c r="K196" i="18"/>
  <c r="W18" i="4" s="1"/>
  <c r="C218" i="18"/>
  <c r="F196" i="18"/>
  <c r="W13" i="4" s="1"/>
  <c r="I196" i="20"/>
  <c r="G94" i="4" s="1"/>
  <c r="H196" i="20"/>
  <c r="G93" i="4" s="1"/>
  <c r="G96" i="4"/>
  <c r="J196" i="20"/>
  <c r="G95" i="4" s="1"/>
  <c r="N196" i="20"/>
  <c r="G99" i="4" s="1"/>
  <c r="Q197" i="19"/>
  <c r="Q197" i="18"/>
  <c r="X24" i="4"/>
  <c r="G128" i="4"/>
  <c r="Q205" i="21"/>
  <c r="H76" i="4"/>
  <c r="J84" i="2"/>
  <c r="D84" i="2"/>
  <c r="J67" i="2"/>
  <c r="Q197" i="21"/>
  <c r="Q197" i="22"/>
  <c r="Q111" i="19"/>
  <c r="Q173" i="18"/>
  <c r="Q111" i="18"/>
  <c r="N155" i="22"/>
  <c r="N158" i="22" s="1"/>
  <c r="Q208" i="22"/>
  <c r="Q205" i="22"/>
  <c r="Q202" i="21"/>
  <c r="Q208" i="21"/>
  <c r="N155" i="21"/>
  <c r="N158" i="21" s="1"/>
  <c r="D79" i="2"/>
  <c r="C111" i="2" s="1"/>
  <c r="Q111" i="20"/>
  <c r="Q173" i="20"/>
  <c r="Q181" i="20"/>
  <c r="Q205" i="20"/>
  <c r="O202" i="20"/>
  <c r="Q209" i="19"/>
  <c r="M118" i="19"/>
  <c r="M124" i="19" s="1"/>
  <c r="Q173" i="19"/>
  <c r="Q208" i="19"/>
  <c r="H202" i="18"/>
  <c r="Q190" i="18"/>
  <c r="Q181" i="18"/>
  <c r="W16" i="4"/>
  <c r="Q208" i="18"/>
  <c r="Q194" i="22"/>
  <c r="E210" i="22"/>
  <c r="Q210" i="22" s="1"/>
  <c r="Q202" i="22"/>
  <c r="Q196" i="22"/>
  <c r="E118" i="22"/>
  <c r="Q109" i="22"/>
  <c r="Q209" i="22"/>
  <c r="Q209" i="21"/>
  <c r="Q194" i="21"/>
  <c r="Q105" i="21"/>
  <c r="Q109" i="21"/>
  <c r="E118" i="21"/>
  <c r="Q210" i="21"/>
  <c r="Q196" i="21"/>
  <c r="F202" i="20"/>
  <c r="G91" i="4"/>
  <c r="Q190" i="20"/>
  <c r="N155" i="20"/>
  <c r="N158" i="20" s="1"/>
  <c r="Q197" i="20"/>
  <c r="Q105" i="20"/>
  <c r="E118" i="20"/>
  <c r="Q109" i="20"/>
  <c r="E210" i="20"/>
  <c r="Q210" i="20" s="1"/>
  <c r="Q194" i="20"/>
  <c r="Q209" i="20"/>
  <c r="J202" i="20"/>
  <c r="M202" i="20"/>
  <c r="L202" i="20"/>
  <c r="Q208" i="20"/>
  <c r="N202" i="20"/>
  <c r="I202" i="20"/>
  <c r="Q164" i="20"/>
  <c r="K202" i="20"/>
  <c r="Q109" i="19"/>
  <c r="E118" i="19"/>
  <c r="E155" i="19"/>
  <c r="E158" i="19" s="1"/>
  <c r="N146" i="19"/>
  <c r="Q205" i="19"/>
  <c r="Q105" i="19"/>
  <c r="N202" i="18"/>
  <c r="J202" i="18"/>
  <c r="M202" i="18"/>
  <c r="Q205" i="18"/>
  <c r="P202" i="18"/>
  <c r="Q164" i="18"/>
  <c r="E124" i="18"/>
  <c r="Q124" i="18" s="1"/>
  <c r="Q118" i="18"/>
  <c r="W19" i="4"/>
  <c r="L202" i="18"/>
  <c r="Q209" i="18"/>
  <c r="I202" i="18"/>
  <c r="Q105" i="18"/>
  <c r="Q194" i="18"/>
  <c r="E210" i="18"/>
  <c r="Q210" i="18" s="1"/>
  <c r="E155" i="18"/>
  <c r="E158" i="18" s="1"/>
  <c r="N146" i="18"/>
  <c r="W22" i="4"/>
  <c r="O202" i="18"/>
  <c r="E116" i="2"/>
  <c r="E115" i="2"/>
  <c r="E114" i="2"/>
  <c r="E117" i="2"/>
  <c r="E113" i="2"/>
  <c r="E112" i="2"/>
  <c r="E111" i="2"/>
  <c r="C113" i="2"/>
  <c r="C142" i="4"/>
  <c r="C151" i="4" s="1"/>
  <c r="I127" i="4"/>
  <c r="I121" i="4"/>
  <c r="I120" i="4"/>
  <c r="I118" i="4"/>
  <c r="I117" i="4"/>
  <c r="C116" i="4"/>
  <c r="C125" i="4" s="1"/>
  <c r="P86" i="10"/>
  <c r="O86" i="10"/>
  <c r="N86" i="10"/>
  <c r="M86" i="10"/>
  <c r="L86" i="10"/>
  <c r="K86" i="10"/>
  <c r="J86" i="10"/>
  <c r="I86" i="10"/>
  <c r="H86" i="10"/>
  <c r="G86" i="10"/>
  <c r="F86" i="10"/>
  <c r="E86" i="10"/>
  <c r="E119" i="2"/>
  <c r="C119" i="2"/>
  <c r="C117" i="2"/>
  <c r="I86" i="2"/>
  <c r="C86" i="2"/>
  <c r="I85" i="2"/>
  <c r="C85" i="2"/>
  <c r="I84" i="2"/>
  <c r="C84" i="2"/>
  <c r="I83" i="2"/>
  <c r="C83" i="2"/>
  <c r="I82" i="2"/>
  <c r="C82" i="2"/>
  <c r="I81" i="2"/>
  <c r="C81" i="2"/>
  <c r="I80" i="2"/>
  <c r="C80" i="2"/>
  <c r="I79" i="2"/>
  <c r="C79" i="2"/>
  <c r="I76" i="2"/>
  <c r="Q72" i="10"/>
  <c r="W72" i="10" s="1"/>
  <c r="C64" i="4"/>
  <c r="C38" i="4"/>
  <c r="S12" i="4"/>
  <c r="S21" i="4" s="1"/>
  <c r="Q196" i="19" l="1"/>
  <c r="M81" i="2"/>
  <c r="Q202" i="20"/>
  <c r="N155" i="19"/>
  <c r="N158" i="19" s="1"/>
  <c r="D62" i="2"/>
  <c r="Q202" i="18"/>
  <c r="N155" i="18"/>
  <c r="N158" i="18" s="1"/>
  <c r="D45" i="2"/>
  <c r="E124" i="22"/>
  <c r="Q124" i="22" s="1"/>
  <c r="Q118" i="22"/>
  <c r="E124" i="21"/>
  <c r="Q124" i="21" s="1"/>
  <c r="Q118" i="21"/>
  <c r="Q196" i="20"/>
  <c r="E124" i="20"/>
  <c r="Q124" i="20" s="1"/>
  <c r="Q118" i="20"/>
  <c r="E124" i="19"/>
  <c r="Q124" i="19" s="1"/>
  <c r="Q118" i="19"/>
  <c r="Q196" i="18"/>
  <c r="G81" i="2"/>
  <c r="E85" i="2"/>
  <c r="H85" i="2" s="1"/>
  <c r="F129" i="4"/>
  <c r="J128" i="4" s="1"/>
  <c r="E81" i="2"/>
  <c r="H81" i="2" s="1"/>
  <c r="K85" i="2"/>
  <c r="N85" i="2" s="1"/>
  <c r="D87" i="2"/>
  <c r="J87" i="2"/>
  <c r="I119" i="4"/>
  <c r="I124" i="4"/>
  <c r="M83" i="2"/>
  <c r="K84" i="2"/>
  <c r="I122" i="4"/>
  <c r="I123" i="4"/>
  <c r="M80" i="2"/>
  <c r="I151" i="4"/>
  <c r="L151" i="4" s="1"/>
  <c r="M82" i="2"/>
  <c r="M79" i="2"/>
  <c r="I116" i="4"/>
  <c r="C112" i="2"/>
  <c r="E86" i="2"/>
  <c r="H86" i="2" s="1"/>
  <c r="C116" i="2"/>
  <c r="C114" i="2"/>
  <c r="G79" i="2"/>
  <c r="G154" i="4"/>
  <c r="J154" i="4" s="1"/>
  <c r="I143" i="4"/>
  <c r="L143" i="4" s="1"/>
  <c r="I144" i="4"/>
  <c r="L144" i="4" s="1"/>
  <c r="I145" i="4"/>
  <c r="L145" i="4" s="1"/>
  <c r="I146" i="4"/>
  <c r="L146" i="4" s="1"/>
  <c r="I147" i="4"/>
  <c r="L147" i="4" s="1"/>
  <c r="I148" i="4"/>
  <c r="L148" i="4" s="1"/>
  <c r="I149" i="4"/>
  <c r="L149" i="4" s="1"/>
  <c r="I150" i="4"/>
  <c r="L150" i="4" s="1"/>
  <c r="I125" i="4"/>
  <c r="I126" i="4"/>
  <c r="E79" i="2"/>
  <c r="F79" i="2" s="1"/>
  <c r="E84" i="2"/>
  <c r="K79" i="2"/>
  <c r="L79" i="2" s="1"/>
  <c r="K80" i="2"/>
  <c r="N80" i="2" s="1"/>
  <c r="K81" i="2"/>
  <c r="N81" i="2" s="1"/>
  <c r="K82" i="2"/>
  <c r="N82" i="2" s="1"/>
  <c r="K83" i="2"/>
  <c r="N83" i="2" s="1"/>
  <c r="E137" i="10"/>
  <c r="F103" i="4"/>
  <c r="C90" i="4"/>
  <c r="C99" i="4" s="1"/>
  <c r="L117" i="4" l="1"/>
  <c r="L122" i="4"/>
  <c r="L120" i="4"/>
  <c r="L126" i="4"/>
  <c r="L124" i="4"/>
  <c r="L119" i="4"/>
  <c r="L116" i="4"/>
  <c r="L118" i="4"/>
  <c r="L123" i="4"/>
  <c r="L125" i="4"/>
  <c r="K125" i="4"/>
  <c r="K119" i="4"/>
  <c r="K116" i="4"/>
  <c r="K117" i="4"/>
  <c r="K118" i="4"/>
  <c r="K123" i="4"/>
  <c r="K126" i="4"/>
  <c r="K124" i="4"/>
  <c r="K127" i="4"/>
  <c r="K121" i="4"/>
  <c r="K122" i="4"/>
  <c r="K120" i="4"/>
  <c r="J119" i="4"/>
  <c r="J121" i="4"/>
  <c r="J123" i="4"/>
  <c r="J122" i="4"/>
  <c r="J124" i="4"/>
  <c r="J118" i="4"/>
  <c r="J126" i="4"/>
  <c r="K128" i="4"/>
  <c r="J127" i="4"/>
  <c r="J116" i="4"/>
  <c r="J120" i="4"/>
  <c r="J117" i="4"/>
  <c r="J125" i="4"/>
  <c r="L127" i="4"/>
  <c r="L121" i="4"/>
  <c r="L83" i="2"/>
  <c r="L80" i="2"/>
  <c r="L82" i="2"/>
  <c r="F81" i="2"/>
  <c r="I128" i="4"/>
  <c r="L128" i="4" s="1"/>
  <c r="N84" i="2"/>
  <c r="H84" i="2"/>
  <c r="J88" i="2"/>
  <c r="I152" i="4"/>
  <c r="L152" i="4" s="1"/>
  <c r="E80" i="2"/>
  <c r="G80" i="2"/>
  <c r="E83" i="2"/>
  <c r="C115" i="2"/>
  <c r="G83" i="2"/>
  <c r="G82" i="2"/>
  <c r="D88" i="2"/>
  <c r="E82" i="2"/>
  <c r="L81" i="2"/>
  <c r="N79" i="2"/>
  <c r="H79" i="2"/>
  <c r="C52" i="2"/>
  <c r="C51" i="2"/>
  <c r="C50" i="2"/>
  <c r="C49" i="2"/>
  <c r="C48" i="2"/>
  <c r="C47" i="2"/>
  <c r="C46" i="2"/>
  <c r="C45" i="2"/>
  <c r="I63" i="2"/>
  <c r="I62" i="2"/>
  <c r="I69" i="2"/>
  <c r="I68" i="2"/>
  <c r="I67" i="2"/>
  <c r="I66" i="2"/>
  <c r="I65" i="2"/>
  <c r="I64" i="2"/>
  <c r="K101" i="4"/>
  <c r="K99" i="4"/>
  <c r="K97" i="4"/>
  <c r="K95" i="4"/>
  <c r="K93" i="4"/>
  <c r="K91" i="4"/>
  <c r="J89" i="2" l="1"/>
  <c r="E118" i="2"/>
  <c r="D89" i="2"/>
  <c r="C118" i="2"/>
  <c r="G76" i="4"/>
  <c r="E87" i="2"/>
  <c r="H87" i="2" s="1"/>
  <c r="M65" i="2"/>
  <c r="I142" i="4"/>
  <c r="L142" i="4" s="1"/>
  <c r="K86" i="2"/>
  <c r="I153" i="4"/>
  <c r="L153" i="4" s="1"/>
  <c r="I154" i="4"/>
  <c r="L154" i="4" s="1"/>
  <c r="H82" i="2"/>
  <c r="F82" i="2"/>
  <c r="H80" i="2"/>
  <c r="F80" i="2"/>
  <c r="H83" i="2"/>
  <c r="F83" i="2"/>
  <c r="M66" i="2"/>
  <c r="K94" i="4"/>
  <c r="K98" i="4"/>
  <c r="M64" i="2"/>
  <c r="K92" i="4"/>
  <c r="K96" i="4"/>
  <c r="K100" i="4"/>
  <c r="K69" i="2"/>
  <c r="N69" i="2" s="1"/>
  <c r="M63" i="2"/>
  <c r="F38" i="10"/>
  <c r="G38" i="10"/>
  <c r="H38" i="10"/>
  <c r="I38" i="10"/>
  <c r="J38" i="10"/>
  <c r="K38" i="10"/>
  <c r="L38" i="10"/>
  <c r="M38" i="10"/>
  <c r="N38" i="10"/>
  <c r="O38" i="10"/>
  <c r="P38" i="10"/>
  <c r="E38" i="10"/>
  <c r="F121" i="10"/>
  <c r="G121" i="10"/>
  <c r="H121" i="10"/>
  <c r="I121" i="10"/>
  <c r="J121" i="10"/>
  <c r="K121" i="10"/>
  <c r="L121" i="10"/>
  <c r="M121" i="10"/>
  <c r="N121" i="10"/>
  <c r="O121" i="10"/>
  <c r="P121" i="10"/>
  <c r="E121" i="10"/>
  <c r="Q40" i="10"/>
  <c r="Q39" i="10"/>
  <c r="N86" i="2" l="1"/>
  <c r="K87" i="2"/>
  <c r="N87" i="2" s="1"/>
  <c r="E88" i="2"/>
  <c r="E89" i="2" s="1"/>
  <c r="H89" i="2" s="1"/>
  <c r="I97" i="4"/>
  <c r="L97" i="4" s="1"/>
  <c r="J97" i="4"/>
  <c r="N96" i="2"/>
  <c r="K64" i="2"/>
  <c r="I95" i="4"/>
  <c r="L95" i="4" s="1"/>
  <c r="J95" i="4"/>
  <c r="I91" i="4"/>
  <c r="L91" i="4" s="1"/>
  <c r="J91" i="4"/>
  <c r="I99" i="4"/>
  <c r="L99" i="4" s="1"/>
  <c r="J99" i="4"/>
  <c r="N97" i="2"/>
  <c r="K65" i="2"/>
  <c r="I101" i="4"/>
  <c r="L101" i="4" s="1"/>
  <c r="J101" i="4"/>
  <c r="I93" i="4"/>
  <c r="L93" i="4" s="1"/>
  <c r="J93" i="4"/>
  <c r="N95" i="2"/>
  <c r="K63" i="2"/>
  <c r="K68" i="2"/>
  <c r="N68" i="2" s="1"/>
  <c r="N100" i="2"/>
  <c r="N98" i="2"/>
  <c r="K66" i="2"/>
  <c r="K90" i="4"/>
  <c r="Q121" i="10"/>
  <c r="C73" i="4"/>
  <c r="C47" i="4"/>
  <c r="C12" i="4"/>
  <c r="C21" i="4" s="1"/>
  <c r="K88" i="2" l="1"/>
  <c r="K89" i="2" s="1"/>
  <c r="N89" i="2" s="1"/>
  <c r="H88" i="2"/>
  <c r="N66" i="2"/>
  <c r="L66" i="2"/>
  <c r="N65" i="2"/>
  <c r="L65" i="2"/>
  <c r="N64" i="2"/>
  <c r="L64" i="2"/>
  <c r="N63" i="2"/>
  <c r="L63" i="2"/>
  <c r="J98" i="4"/>
  <c r="I98" i="4"/>
  <c r="L98" i="4" s="1"/>
  <c r="J92" i="4"/>
  <c r="I92" i="4"/>
  <c r="L92" i="4" s="1"/>
  <c r="J96" i="4"/>
  <c r="I96" i="4"/>
  <c r="L96" i="4" s="1"/>
  <c r="J94" i="4"/>
  <c r="I94" i="4"/>
  <c r="L94" i="4" s="1"/>
  <c r="I100" i="4"/>
  <c r="L100" i="4" s="1"/>
  <c r="J100" i="4"/>
  <c r="I35" i="2"/>
  <c r="N88" i="2" l="1"/>
  <c r="I87" i="2"/>
  <c r="C87" i="2"/>
  <c r="C53" i="2"/>
  <c r="C70" i="2"/>
  <c r="I70" i="2"/>
  <c r="M62" i="2"/>
  <c r="J90" i="4"/>
  <c r="I90" i="4"/>
  <c r="L90" i="4" s="1"/>
  <c r="G102" i="4"/>
  <c r="K102" i="4"/>
  <c r="U42" i="10"/>
  <c r="U41" i="10"/>
  <c r="U39" i="10"/>
  <c r="U38" i="10"/>
  <c r="U37" i="10"/>
  <c r="U36" i="10"/>
  <c r="U18" i="10"/>
  <c r="U16" i="10"/>
  <c r="M87" i="2" l="1"/>
  <c r="L87" i="2"/>
  <c r="G87" i="2"/>
  <c r="F87" i="2"/>
  <c r="J102" i="4"/>
  <c r="I102" i="4"/>
  <c r="L102" i="4" s="1"/>
  <c r="N99" i="2"/>
  <c r="K67" i="2"/>
  <c r="N67" i="2" s="1"/>
  <c r="N94" i="2"/>
  <c r="K62" i="2"/>
  <c r="L62" i="2" s="1"/>
  <c r="J70" i="2"/>
  <c r="J71" i="2" s="1"/>
  <c r="Q55" i="10"/>
  <c r="E131" i="10" l="1"/>
  <c r="W55" i="10"/>
  <c r="M70" i="2"/>
  <c r="J72" i="2"/>
  <c r="N101" i="2"/>
  <c r="N62" i="2"/>
  <c r="K70" i="2"/>
  <c r="L70" i="2" s="1"/>
  <c r="K71" i="2" l="1"/>
  <c r="N70" i="2"/>
  <c r="N71" i="2" l="1"/>
  <c r="K72" i="2"/>
  <c r="N72" i="2" s="1"/>
  <c r="F77" i="4" l="1"/>
  <c r="F100" i="2" l="1"/>
  <c r="F99" i="2"/>
  <c r="F98" i="2"/>
  <c r="F97" i="2"/>
  <c r="F96" i="2"/>
  <c r="F95" i="2"/>
  <c r="F94" i="2"/>
  <c r="D100" i="2"/>
  <c r="D99" i="2"/>
  <c r="D98" i="2"/>
  <c r="C100" i="2"/>
  <c r="C99" i="2"/>
  <c r="C98" i="2"/>
  <c r="D97" i="2"/>
  <c r="C97" i="2"/>
  <c r="D96" i="2"/>
  <c r="C96" i="2"/>
  <c r="D94" i="2"/>
  <c r="D95" i="2"/>
  <c r="C95" i="2"/>
  <c r="C94" i="2"/>
  <c r="F51" i="4"/>
  <c r="N25" i="2"/>
  <c r="P201" i="10"/>
  <c r="O201" i="10"/>
  <c r="N201" i="10"/>
  <c r="M201" i="10"/>
  <c r="L201" i="10"/>
  <c r="K201" i="10"/>
  <c r="J201" i="10"/>
  <c r="I201" i="10"/>
  <c r="H201" i="10"/>
  <c r="G201" i="10"/>
  <c r="F201" i="10"/>
  <c r="E201" i="10"/>
  <c r="P193" i="10"/>
  <c r="O193" i="10"/>
  <c r="N193" i="10"/>
  <c r="M193" i="10"/>
  <c r="L193" i="10"/>
  <c r="K193" i="10"/>
  <c r="J193" i="10"/>
  <c r="I193" i="10"/>
  <c r="H193" i="10"/>
  <c r="G193" i="10"/>
  <c r="F193" i="10"/>
  <c r="E193" i="10"/>
  <c r="P192" i="10"/>
  <c r="O192" i="10"/>
  <c r="N192" i="10"/>
  <c r="M192" i="10"/>
  <c r="L192" i="10"/>
  <c r="K192" i="10"/>
  <c r="J192" i="10"/>
  <c r="I192" i="10"/>
  <c r="H192" i="10"/>
  <c r="G192" i="10"/>
  <c r="F192" i="10"/>
  <c r="E192" i="10"/>
  <c r="P191" i="10"/>
  <c r="O191" i="10"/>
  <c r="N191" i="10"/>
  <c r="M191" i="10"/>
  <c r="L191" i="10"/>
  <c r="K191" i="10"/>
  <c r="J191" i="10"/>
  <c r="I191" i="10"/>
  <c r="H191" i="10"/>
  <c r="G191" i="10"/>
  <c r="F191" i="10"/>
  <c r="E191" i="10"/>
  <c r="C185" i="10"/>
  <c r="C169" i="10"/>
  <c r="E140" i="10"/>
  <c r="C117" i="10"/>
  <c r="C116" i="10"/>
  <c r="P100" i="10"/>
  <c r="O100" i="10"/>
  <c r="N100" i="10"/>
  <c r="M100" i="10"/>
  <c r="L100" i="10"/>
  <c r="K100" i="10"/>
  <c r="J100" i="10"/>
  <c r="I100" i="10"/>
  <c r="H100" i="10"/>
  <c r="G100" i="10"/>
  <c r="F100" i="10"/>
  <c r="E100" i="10"/>
  <c r="P99" i="10"/>
  <c r="O99" i="10"/>
  <c r="N99" i="10"/>
  <c r="M99" i="10"/>
  <c r="L99" i="10"/>
  <c r="K99" i="10"/>
  <c r="J99" i="10"/>
  <c r="I99" i="10"/>
  <c r="H99" i="10"/>
  <c r="G99" i="10"/>
  <c r="F99" i="10"/>
  <c r="E99" i="10"/>
  <c r="P98" i="10"/>
  <c r="P120" i="10" s="1"/>
  <c r="P122" i="10" s="1"/>
  <c r="O98" i="10"/>
  <c r="O120" i="10" s="1"/>
  <c r="O122" i="10" s="1"/>
  <c r="N98" i="10"/>
  <c r="N120" i="10" s="1"/>
  <c r="N122" i="10" s="1"/>
  <c r="M98" i="10"/>
  <c r="M120" i="10" s="1"/>
  <c r="M122" i="10" s="1"/>
  <c r="L98" i="10"/>
  <c r="L120" i="10" s="1"/>
  <c r="L122" i="10" s="1"/>
  <c r="K98" i="10"/>
  <c r="K120" i="10" s="1"/>
  <c r="K122" i="10" s="1"/>
  <c r="J98" i="10"/>
  <c r="J120" i="10" s="1"/>
  <c r="J122" i="10" s="1"/>
  <c r="I98" i="10"/>
  <c r="I120" i="10" s="1"/>
  <c r="I122" i="10" s="1"/>
  <c r="H98" i="10"/>
  <c r="H120" i="10" s="1"/>
  <c r="H122" i="10" s="1"/>
  <c r="G98" i="10"/>
  <c r="G120" i="10" s="1"/>
  <c r="G122" i="10" s="1"/>
  <c r="F98" i="10"/>
  <c r="F120" i="10" s="1"/>
  <c r="F122" i="10" s="1"/>
  <c r="E98" i="10"/>
  <c r="E120" i="10" s="1"/>
  <c r="E122" i="10" s="1"/>
  <c r="P96" i="10"/>
  <c r="O96" i="10"/>
  <c r="N96" i="10"/>
  <c r="M96" i="10"/>
  <c r="L96" i="10"/>
  <c r="K96" i="10"/>
  <c r="J96" i="10"/>
  <c r="I96" i="10"/>
  <c r="H96" i="10"/>
  <c r="G96" i="10"/>
  <c r="F96" i="10"/>
  <c r="E96" i="10"/>
  <c r="P95" i="10"/>
  <c r="O95" i="10"/>
  <c r="N95" i="10"/>
  <c r="M95" i="10"/>
  <c r="L95" i="10"/>
  <c r="K95" i="10"/>
  <c r="J95" i="10"/>
  <c r="I95" i="10"/>
  <c r="H95" i="10"/>
  <c r="G95" i="10"/>
  <c r="F95" i="10"/>
  <c r="E95" i="10"/>
  <c r="P94" i="10"/>
  <c r="P117" i="10" s="1"/>
  <c r="O94" i="10"/>
  <c r="O117" i="10" s="1"/>
  <c r="N94" i="10"/>
  <c r="N117" i="10" s="1"/>
  <c r="M94" i="10"/>
  <c r="M117" i="10" s="1"/>
  <c r="L94" i="10"/>
  <c r="L117" i="10" s="1"/>
  <c r="K94" i="10"/>
  <c r="K117" i="10" s="1"/>
  <c r="J94" i="10"/>
  <c r="J117" i="10" s="1"/>
  <c r="I94" i="10"/>
  <c r="I117" i="10" s="1"/>
  <c r="H94" i="10"/>
  <c r="H117" i="10" s="1"/>
  <c r="G94" i="10"/>
  <c r="G117" i="10" s="1"/>
  <c r="F94" i="10"/>
  <c r="F117" i="10" s="1"/>
  <c r="E94" i="10"/>
  <c r="E117" i="10" s="1"/>
  <c r="D94" i="10"/>
  <c r="C94" i="10"/>
  <c r="P93" i="10"/>
  <c r="P116" i="10" s="1"/>
  <c r="O93" i="10"/>
  <c r="O116" i="10" s="1"/>
  <c r="N93" i="10"/>
  <c r="N116" i="10" s="1"/>
  <c r="M93" i="10"/>
  <c r="M116" i="10" s="1"/>
  <c r="L93" i="10"/>
  <c r="L116" i="10" s="1"/>
  <c r="K93" i="10"/>
  <c r="K116" i="10" s="1"/>
  <c r="J93" i="10"/>
  <c r="J116" i="10" s="1"/>
  <c r="I93" i="10"/>
  <c r="I116" i="10" s="1"/>
  <c r="H93" i="10"/>
  <c r="H116" i="10" s="1"/>
  <c r="G93" i="10"/>
  <c r="G116" i="10" s="1"/>
  <c r="F93" i="10"/>
  <c r="F116" i="10" s="1"/>
  <c r="E93" i="10"/>
  <c r="E116" i="10" s="1"/>
  <c r="D93" i="10"/>
  <c r="C93" i="10"/>
  <c r="P92" i="10"/>
  <c r="P115" i="10" s="1"/>
  <c r="O92" i="10"/>
  <c r="O115" i="10" s="1"/>
  <c r="N92" i="10"/>
  <c r="N115" i="10" s="1"/>
  <c r="M92" i="10"/>
  <c r="M115" i="10" s="1"/>
  <c r="L92" i="10"/>
  <c r="L115" i="10" s="1"/>
  <c r="K92" i="10"/>
  <c r="K115" i="10" s="1"/>
  <c r="J92" i="10"/>
  <c r="J115" i="10" s="1"/>
  <c r="I92" i="10"/>
  <c r="I115" i="10" s="1"/>
  <c r="H92" i="10"/>
  <c r="H115" i="10" s="1"/>
  <c r="G92" i="10"/>
  <c r="G115" i="10" s="1"/>
  <c r="F92" i="10"/>
  <c r="F115" i="10" s="1"/>
  <c r="E92" i="10"/>
  <c r="E115" i="10" s="1"/>
  <c r="P91" i="10"/>
  <c r="O91" i="10"/>
  <c r="N91" i="10"/>
  <c r="M91" i="10"/>
  <c r="L91" i="10"/>
  <c r="K91" i="10"/>
  <c r="J91" i="10"/>
  <c r="I91" i="10"/>
  <c r="H91" i="10"/>
  <c r="G91" i="10"/>
  <c r="F91" i="10"/>
  <c r="E91" i="10"/>
  <c r="P90" i="10"/>
  <c r="O90" i="10"/>
  <c r="N90" i="10"/>
  <c r="M90" i="10"/>
  <c r="L90" i="10"/>
  <c r="K90" i="10"/>
  <c r="J90" i="10"/>
  <c r="I90" i="10"/>
  <c r="H90" i="10"/>
  <c r="G90" i="10"/>
  <c r="F90" i="10"/>
  <c r="E90" i="10"/>
  <c r="P89" i="10"/>
  <c r="O89" i="10"/>
  <c r="N89" i="10"/>
  <c r="M89" i="10"/>
  <c r="L89" i="10"/>
  <c r="K89" i="10"/>
  <c r="J89" i="10"/>
  <c r="I89" i="10"/>
  <c r="H89" i="10"/>
  <c r="G89" i="10"/>
  <c r="F89" i="10"/>
  <c r="E89" i="10"/>
  <c r="P88" i="10"/>
  <c r="P111" i="10" s="1"/>
  <c r="O88" i="10"/>
  <c r="O111" i="10" s="1"/>
  <c r="N88" i="10"/>
  <c r="N111" i="10" s="1"/>
  <c r="M88" i="10"/>
  <c r="M111" i="10" s="1"/>
  <c r="L88" i="10"/>
  <c r="L111" i="10" s="1"/>
  <c r="K88" i="10"/>
  <c r="K111" i="10" s="1"/>
  <c r="J88" i="10"/>
  <c r="J111" i="10" s="1"/>
  <c r="I88" i="10"/>
  <c r="I111" i="10" s="1"/>
  <c r="H88" i="10"/>
  <c r="H111" i="10" s="1"/>
  <c r="G88" i="10"/>
  <c r="G111" i="10" s="1"/>
  <c r="F88" i="10"/>
  <c r="F111" i="10" s="1"/>
  <c r="E88" i="10"/>
  <c r="E111" i="10" s="1"/>
  <c r="P87" i="10"/>
  <c r="P110" i="10" s="1"/>
  <c r="O87" i="10"/>
  <c r="O110" i="10" s="1"/>
  <c r="N87" i="10"/>
  <c r="N110" i="10" s="1"/>
  <c r="M87" i="10"/>
  <c r="M110" i="10" s="1"/>
  <c r="L87" i="10"/>
  <c r="L110" i="10" s="1"/>
  <c r="K87" i="10"/>
  <c r="K110" i="10" s="1"/>
  <c r="J87" i="10"/>
  <c r="J110" i="10" s="1"/>
  <c r="I87" i="10"/>
  <c r="I110" i="10" s="1"/>
  <c r="H87" i="10"/>
  <c r="H110" i="10" s="1"/>
  <c r="G87" i="10"/>
  <c r="G110" i="10" s="1"/>
  <c r="F87" i="10"/>
  <c r="F110" i="10" s="1"/>
  <c r="E87" i="10"/>
  <c r="E110" i="10" s="1"/>
  <c r="P104" i="10"/>
  <c r="O104" i="10"/>
  <c r="N104" i="10"/>
  <c r="M104" i="10"/>
  <c r="L104" i="10"/>
  <c r="K104" i="10"/>
  <c r="J104" i="10"/>
  <c r="I104" i="10"/>
  <c r="H104" i="10"/>
  <c r="G104" i="10"/>
  <c r="G106" i="10" s="1"/>
  <c r="F104" i="10"/>
  <c r="F106" i="10" s="1"/>
  <c r="E104" i="10"/>
  <c r="Q75" i="10"/>
  <c r="G138" i="10" s="1"/>
  <c r="G154" i="10" s="1"/>
  <c r="Q74" i="10"/>
  <c r="F138" i="10" s="1"/>
  <c r="F154" i="10" s="1"/>
  <c r="Q73" i="10"/>
  <c r="Q71" i="10"/>
  <c r="W71" i="10" s="1"/>
  <c r="Q70" i="10"/>
  <c r="M135" i="10" s="1"/>
  <c r="M139" i="10" s="1"/>
  <c r="C70" i="10"/>
  <c r="P79" i="10" s="1"/>
  <c r="Q69" i="10"/>
  <c r="J135" i="10" s="1"/>
  <c r="Q68" i="10"/>
  <c r="I135" i="10" s="1"/>
  <c r="I151" i="10" s="1"/>
  <c r="Q67" i="10"/>
  <c r="H135" i="10" s="1"/>
  <c r="Q66" i="10"/>
  <c r="G135" i="10" s="1"/>
  <c r="G151" i="10" s="1"/>
  <c r="Q65" i="10"/>
  <c r="F135" i="10" s="1"/>
  <c r="F151" i="10" s="1"/>
  <c r="Q64" i="10"/>
  <c r="Q63" i="10"/>
  <c r="Q62" i="10"/>
  <c r="Q61" i="10"/>
  <c r="J157" i="10" s="1"/>
  <c r="Q60" i="10"/>
  <c r="Q59" i="10"/>
  <c r="Q58" i="10"/>
  <c r="G157" i="10" s="1"/>
  <c r="Q57" i="10"/>
  <c r="F157" i="10" s="1"/>
  <c r="Q56" i="10"/>
  <c r="Q54" i="10"/>
  <c r="L130" i="10" s="1"/>
  <c r="L139" i="10" s="1"/>
  <c r="C54" i="10"/>
  <c r="O79" i="10" s="1"/>
  <c r="Q53" i="10"/>
  <c r="K130" i="10" s="1"/>
  <c r="Q52" i="10"/>
  <c r="J130" i="10" s="1"/>
  <c r="J146" i="10" s="1"/>
  <c r="Q51" i="10"/>
  <c r="I130" i="10" s="1"/>
  <c r="I146" i="10" s="1"/>
  <c r="Q50" i="10"/>
  <c r="H130" i="10" s="1"/>
  <c r="H146" i="10" s="1"/>
  <c r="Q49" i="10"/>
  <c r="G130" i="10" s="1"/>
  <c r="G146" i="10" s="1"/>
  <c r="Q48" i="10"/>
  <c r="F130" i="10" s="1"/>
  <c r="Q47" i="10"/>
  <c r="W47" i="10" s="1"/>
  <c r="Q42" i="10"/>
  <c r="Q41" i="10"/>
  <c r="P97" i="10"/>
  <c r="O97" i="10"/>
  <c r="N97" i="10"/>
  <c r="M97" i="10"/>
  <c r="L97" i="10"/>
  <c r="K97" i="10"/>
  <c r="J97" i="10"/>
  <c r="I97" i="10"/>
  <c r="H97" i="10"/>
  <c r="G97" i="10"/>
  <c r="F97" i="10"/>
  <c r="Q37" i="10"/>
  <c r="Q36" i="10"/>
  <c r="P35" i="10"/>
  <c r="P46" i="10" s="1"/>
  <c r="P85" i="10" s="1"/>
  <c r="P103" i="10" s="1"/>
  <c r="P108" i="10" s="1"/>
  <c r="P161" i="10" s="1"/>
  <c r="O35" i="10"/>
  <c r="O46" i="10" s="1"/>
  <c r="O85" i="10" s="1"/>
  <c r="O103" i="10" s="1"/>
  <c r="O108" i="10" s="1"/>
  <c r="O161" i="10" s="1"/>
  <c r="N35" i="10"/>
  <c r="N46" i="10" s="1"/>
  <c r="N85" i="10" s="1"/>
  <c r="N103" i="10" s="1"/>
  <c r="N108" i="10" s="1"/>
  <c r="N161" i="10" s="1"/>
  <c r="M35" i="10"/>
  <c r="M46" i="10" s="1"/>
  <c r="M85" i="10" s="1"/>
  <c r="M103" i="10" s="1"/>
  <c r="M108" i="10" s="1"/>
  <c r="M161" i="10" s="1"/>
  <c r="L35" i="10"/>
  <c r="L46" i="10" s="1"/>
  <c r="L85" i="10" s="1"/>
  <c r="L103" i="10" s="1"/>
  <c r="L108" i="10" s="1"/>
  <c r="L161" i="10" s="1"/>
  <c r="K35" i="10"/>
  <c r="K46" i="10" s="1"/>
  <c r="K85" i="10" s="1"/>
  <c r="K103" i="10" s="1"/>
  <c r="K108" i="10" s="1"/>
  <c r="K161" i="10" s="1"/>
  <c r="J35" i="10"/>
  <c r="J46" i="10" s="1"/>
  <c r="J85" i="10" s="1"/>
  <c r="J103" i="10" s="1"/>
  <c r="J108" i="10" s="1"/>
  <c r="J161" i="10" s="1"/>
  <c r="I35" i="10"/>
  <c r="I46" i="10" s="1"/>
  <c r="I85" i="10" s="1"/>
  <c r="I103" i="10" s="1"/>
  <c r="I108" i="10" s="1"/>
  <c r="I161" i="10" s="1"/>
  <c r="H35" i="10"/>
  <c r="H46" i="10" s="1"/>
  <c r="H85" i="10" s="1"/>
  <c r="H103" i="10" s="1"/>
  <c r="H108" i="10" s="1"/>
  <c r="H161" i="10" s="1"/>
  <c r="G35" i="10"/>
  <c r="G46" i="10" s="1"/>
  <c r="G85" i="10" s="1"/>
  <c r="G103" i="10" s="1"/>
  <c r="G108" i="10" s="1"/>
  <c r="G161" i="10" s="1"/>
  <c r="F35" i="10"/>
  <c r="F46" i="10" s="1"/>
  <c r="F85" i="10" s="1"/>
  <c r="F103" i="10" s="1"/>
  <c r="F108" i="10" s="1"/>
  <c r="F161" i="10" s="1"/>
  <c r="E35" i="10"/>
  <c r="E46" i="10" s="1"/>
  <c r="E85" i="10" s="1"/>
  <c r="E103" i="10" s="1"/>
  <c r="E108" i="10" s="1"/>
  <c r="E161" i="10" s="1"/>
  <c r="Q30" i="10"/>
  <c r="AC30" i="10" s="1"/>
  <c r="T29" i="10"/>
  <c r="Q29" i="10"/>
  <c r="T28" i="10"/>
  <c r="Q28" i="10"/>
  <c r="Q27" i="10"/>
  <c r="AC27" i="10" s="1"/>
  <c r="Q26" i="10"/>
  <c r="J140" i="10"/>
  <c r="Q25" i="10"/>
  <c r="M80" i="10" s="1"/>
  <c r="I140" i="10"/>
  <c r="Q24" i="10"/>
  <c r="H140" i="10"/>
  <c r="Q23" i="10"/>
  <c r="K80" i="10" s="1"/>
  <c r="Q22" i="10"/>
  <c r="Q21" i="10"/>
  <c r="Q20" i="10"/>
  <c r="I80" i="10" s="1"/>
  <c r="Q18" i="10"/>
  <c r="Q16" i="10"/>
  <c r="G140" i="10"/>
  <c r="K13" i="10"/>
  <c r="G155" i="10" l="1"/>
  <c r="J80" i="10"/>
  <c r="T21" i="10"/>
  <c r="J151" i="10"/>
  <c r="J155" i="10" s="1"/>
  <c r="J158" i="10" s="1"/>
  <c r="I157" i="10"/>
  <c r="P165" i="10"/>
  <c r="O165" i="10"/>
  <c r="L165" i="10"/>
  <c r="N165" i="10"/>
  <c r="E165" i="10"/>
  <c r="M165" i="10"/>
  <c r="K165" i="10"/>
  <c r="I165" i="10"/>
  <c r="J165" i="10"/>
  <c r="H165" i="10"/>
  <c r="G165" i="10"/>
  <c r="F165" i="10"/>
  <c r="H151" i="10"/>
  <c r="P166" i="10"/>
  <c r="E166" i="10"/>
  <c r="F166" i="10"/>
  <c r="O166" i="10"/>
  <c r="M166" i="10"/>
  <c r="N166" i="10"/>
  <c r="L166" i="10"/>
  <c r="K166" i="10"/>
  <c r="J166" i="10"/>
  <c r="I166" i="10"/>
  <c r="G166" i="10"/>
  <c r="H166" i="10"/>
  <c r="F167" i="10"/>
  <c r="E167" i="10"/>
  <c r="O167" i="10"/>
  <c r="P167" i="10"/>
  <c r="G167" i="10"/>
  <c r="N167" i="10"/>
  <c r="M167" i="10"/>
  <c r="K167" i="10"/>
  <c r="L167" i="10"/>
  <c r="J167" i="10"/>
  <c r="I167" i="10"/>
  <c r="H167" i="10"/>
  <c r="H157" i="10"/>
  <c r="E133" i="10"/>
  <c r="E149" i="10" s="1"/>
  <c r="N149" i="10" s="1"/>
  <c r="J46" i="2" s="1"/>
  <c r="W62" i="10"/>
  <c r="E135" i="10"/>
  <c r="E151" i="10" s="1"/>
  <c r="W64" i="10"/>
  <c r="I155" i="10"/>
  <c r="I139" i="10"/>
  <c r="J139" i="10"/>
  <c r="K139" i="10"/>
  <c r="K155" i="10"/>
  <c r="K158" i="10" s="1"/>
  <c r="E138" i="10"/>
  <c r="E154" i="10" s="1"/>
  <c r="W73" i="10"/>
  <c r="F139" i="10"/>
  <c r="F146" i="10"/>
  <c r="E132" i="10"/>
  <c r="E148" i="10" s="1"/>
  <c r="N148" i="10" s="1"/>
  <c r="W56" i="10"/>
  <c r="G139" i="10"/>
  <c r="E134" i="10"/>
  <c r="E150" i="10" s="1"/>
  <c r="N150" i="10" s="1"/>
  <c r="J47" i="2" s="1"/>
  <c r="W63" i="10"/>
  <c r="H139" i="10"/>
  <c r="H80" i="10"/>
  <c r="J106" i="10"/>
  <c r="K106" i="10"/>
  <c r="N184" i="10"/>
  <c r="F176" i="10"/>
  <c r="E114" i="10"/>
  <c r="N114" i="10"/>
  <c r="J184" i="10"/>
  <c r="M114" i="10"/>
  <c r="I184" i="10"/>
  <c r="K114" i="10"/>
  <c r="G184" i="10"/>
  <c r="I114" i="10"/>
  <c r="H114" i="10"/>
  <c r="P184" i="10"/>
  <c r="G114" i="10"/>
  <c r="G176" i="10"/>
  <c r="F114" i="10"/>
  <c r="M184" i="10"/>
  <c r="E184" i="10"/>
  <c r="E176" i="10"/>
  <c r="P114" i="10"/>
  <c r="O176" i="10"/>
  <c r="L114" i="10"/>
  <c r="H184" i="10"/>
  <c r="K176" i="10"/>
  <c r="J114" i="10"/>
  <c r="F184" i="10"/>
  <c r="I176" i="10"/>
  <c r="H176" i="10"/>
  <c r="L184" i="10"/>
  <c r="P176" i="10"/>
  <c r="O114" i="10"/>
  <c r="K184" i="10"/>
  <c r="N176" i="10"/>
  <c r="M176" i="10"/>
  <c r="L176" i="10"/>
  <c r="J176" i="10"/>
  <c r="O184" i="10"/>
  <c r="M183" i="10"/>
  <c r="E175" i="10"/>
  <c r="P113" i="10"/>
  <c r="K183" i="10"/>
  <c r="N113" i="10"/>
  <c r="M113" i="10"/>
  <c r="M175" i="10"/>
  <c r="H183" i="10"/>
  <c r="K113" i="10"/>
  <c r="F183" i="10"/>
  <c r="J175" i="10"/>
  <c r="I175" i="10"/>
  <c r="H113" i="10"/>
  <c r="P183" i="10"/>
  <c r="G113" i="10"/>
  <c r="O183" i="10"/>
  <c r="L183" i="10"/>
  <c r="E183" i="10"/>
  <c r="P175" i="10"/>
  <c r="O113" i="10"/>
  <c r="O175" i="10"/>
  <c r="J183" i="10"/>
  <c r="N175" i="10"/>
  <c r="I183" i="10"/>
  <c r="L113" i="10"/>
  <c r="L175" i="10"/>
  <c r="G183" i="10"/>
  <c r="K175" i="10"/>
  <c r="J113" i="10"/>
  <c r="I113" i="10"/>
  <c r="H175" i="10"/>
  <c r="G175" i="10"/>
  <c r="F175" i="10"/>
  <c r="E113" i="10"/>
  <c r="N183" i="10"/>
  <c r="F113" i="10"/>
  <c r="L182" i="10"/>
  <c r="P174" i="10"/>
  <c r="O112" i="10"/>
  <c r="E182" i="10"/>
  <c r="O174" i="10"/>
  <c r="E174" i="10"/>
  <c r="E209" i="10" s="1"/>
  <c r="N174" i="10"/>
  <c r="M112" i="10"/>
  <c r="I182" i="10"/>
  <c r="M174" i="10"/>
  <c r="H182" i="10"/>
  <c r="L174" i="10"/>
  <c r="K112" i="10"/>
  <c r="K174" i="10"/>
  <c r="J174" i="10"/>
  <c r="I112" i="10"/>
  <c r="H112" i="10"/>
  <c r="G174" i="10"/>
  <c r="N182" i="10"/>
  <c r="P112" i="10"/>
  <c r="K182" i="10"/>
  <c r="N112" i="10"/>
  <c r="L112" i="10"/>
  <c r="G182" i="10"/>
  <c r="J112" i="10"/>
  <c r="F182" i="10"/>
  <c r="I174" i="10"/>
  <c r="P182" i="10"/>
  <c r="H174" i="10"/>
  <c r="O182" i="10"/>
  <c r="F112" i="10"/>
  <c r="F174" i="10"/>
  <c r="M182" i="10"/>
  <c r="E112" i="10"/>
  <c r="J182" i="10"/>
  <c r="G112" i="10"/>
  <c r="L106" i="10"/>
  <c r="M106" i="10"/>
  <c r="H106" i="10"/>
  <c r="I106" i="10"/>
  <c r="N106" i="10"/>
  <c r="O106" i="10"/>
  <c r="F172" i="10"/>
  <c r="P106" i="10"/>
  <c r="E106" i="10"/>
  <c r="P80" i="10"/>
  <c r="G119" i="10"/>
  <c r="G197" i="10" s="1"/>
  <c r="E153" i="10"/>
  <c r="N153" i="10" s="1"/>
  <c r="J52" i="2" s="1"/>
  <c r="N187" i="10"/>
  <c r="N207" i="10" s="1"/>
  <c r="E186" i="10"/>
  <c r="M187" i="10"/>
  <c r="F186" i="10"/>
  <c r="L187" i="10"/>
  <c r="G186" i="10"/>
  <c r="K187" i="10"/>
  <c r="H186" i="10"/>
  <c r="J187" i="10"/>
  <c r="I186" i="10"/>
  <c r="I187" i="10"/>
  <c r="H187" i="10"/>
  <c r="G187" i="10"/>
  <c r="F187" i="10"/>
  <c r="P187" i="10"/>
  <c r="O187" i="10"/>
  <c r="E187" i="10"/>
  <c r="P119" i="10"/>
  <c r="O119" i="10"/>
  <c r="O197" i="10" s="1"/>
  <c r="E130" i="10"/>
  <c r="E146" i="10" s="1"/>
  <c r="L119" i="10"/>
  <c r="V25" i="4"/>
  <c r="F25" i="4"/>
  <c r="I119" i="10"/>
  <c r="M119" i="10"/>
  <c r="F119" i="10"/>
  <c r="Q122" i="10"/>
  <c r="H119" i="10"/>
  <c r="J119" i="10"/>
  <c r="J197" i="10" s="1"/>
  <c r="K119" i="10"/>
  <c r="K197" i="10" s="1"/>
  <c r="N119" i="10"/>
  <c r="N197" i="10" s="1"/>
  <c r="P188" i="10"/>
  <c r="I170" i="10"/>
  <c r="J170" i="10"/>
  <c r="K170" i="10"/>
  <c r="E170" i="10"/>
  <c r="L170" i="10"/>
  <c r="O170" i="10"/>
  <c r="M170" i="10"/>
  <c r="F170" i="10"/>
  <c r="N170" i="10"/>
  <c r="G170" i="10"/>
  <c r="H170" i="10"/>
  <c r="P170" i="10"/>
  <c r="E147" i="10"/>
  <c r="N147" i="10" s="1"/>
  <c r="T37" i="10"/>
  <c r="T18" i="10"/>
  <c r="N162" i="10"/>
  <c r="L179" i="10"/>
  <c r="F178" i="10"/>
  <c r="T16" i="10"/>
  <c r="T42" i="10"/>
  <c r="G171" i="10"/>
  <c r="J171" i="10"/>
  <c r="K81" i="10"/>
  <c r="K82" i="10" s="1"/>
  <c r="K171" i="10"/>
  <c r="F162" i="10"/>
  <c r="N172" i="10"/>
  <c r="N209" i="10" s="1"/>
  <c r="O186" i="10"/>
  <c r="O179" i="10"/>
  <c r="I162" i="10"/>
  <c r="E177" i="10"/>
  <c r="M188" i="10"/>
  <c r="AC29" i="10"/>
  <c r="AC18" i="10"/>
  <c r="Q94" i="10"/>
  <c r="J162" i="10"/>
  <c r="J177" i="10"/>
  <c r="N178" i="10"/>
  <c r="T24" i="10"/>
  <c r="T36" i="10"/>
  <c r="Q38" i="10"/>
  <c r="T38" i="10" s="1"/>
  <c r="E162" i="10"/>
  <c r="M162" i="10"/>
  <c r="F171" i="10"/>
  <c r="O171" i="10"/>
  <c r="K172" i="10"/>
  <c r="K209" i="10" s="1"/>
  <c r="M177" i="10"/>
  <c r="K178" i="10"/>
  <c r="G179" i="10"/>
  <c r="H188" i="10"/>
  <c r="E97" i="10"/>
  <c r="E119" i="10" s="1"/>
  <c r="H38" i="4" s="1"/>
  <c r="Q191" i="10"/>
  <c r="Q192" i="10"/>
  <c r="Q193" i="10"/>
  <c r="T39" i="10"/>
  <c r="Q120" i="10"/>
  <c r="Q90" i="10"/>
  <c r="Q92" i="10"/>
  <c r="Q99" i="10"/>
  <c r="Q100" i="10"/>
  <c r="I81" i="10"/>
  <c r="I82" i="10" s="1"/>
  <c r="P81" i="10"/>
  <c r="Q93" i="10"/>
  <c r="AC16" i="10"/>
  <c r="AC21" i="10"/>
  <c r="AC25" i="10"/>
  <c r="Q91" i="10"/>
  <c r="Q95" i="10"/>
  <c r="Q96" i="10"/>
  <c r="Q98" i="10"/>
  <c r="E136" i="10"/>
  <c r="E152" i="10" s="1"/>
  <c r="N152" i="10" s="1"/>
  <c r="J49" i="2" s="1"/>
  <c r="T20" i="10"/>
  <c r="O80" i="10"/>
  <c r="AC28" i="10"/>
  <c r="L81" i="10"/>
  <c r="Q104" i="10"/>
  <c r="Q86" i="10"/>
  <c r="Q87" i="10"/>
  <c r="AC20" i="10"/>
  <c r="T23" i="10"/>
  <c r="AC24" i="10"/>
  <c r="O81" i="10"/>
  <c r="M81" i="10"/>
  <c r="M82" i="10" s="1"/>
  <c r="AC23" i="10"/>
  <c r="T25" i="10"/>
  <c r="T27" i="10"/>
  <c r="C217" i="10" s="1"/>
  <c r="N80" i="10"/>
  <c r="T41" i="10"/>
  <c r="L80" i="10"/>
  <c r="Q89" i="10"/>
  <c r="J81" i="10"/>
  <c r="N81" i="10"/>
  <c r="Q88" i="10"/>
  <c r="M172" i="10"/>
  <c r="M209" i="10" s="1"/>
  <c r="I172" i="10"/>
  <c r="I209" i="10" s="1"/>
  <c r="P172" i="10"/>
  <c r="P209" i="10" s="1"/>
  <c r="L172" i="10"/>
  <c r="L209" i="10" s="1"/>
  <c r="H172" i="10"/>
  <c r="H209" i="10" s="1"/>
  <c r="G162" i="10"/>
  <c r="K162" i="10"/>
  <c r="O162" i="10"/>
  <c r="H171" i="10"/>
  <c r="M171" i="10"/>
  <c r="G172" i="10"/>
  <c r="O172" i="10"/>
  <c r="O209" i="10" s="1"/>
  <c r="F177" i="10"/>
  <c r="N177" i="10"/>
  <c r="G178" i="10"/>
  <c r="O178" i="10"/>
  <c r="H179" i="10"/>
  <c r="P179" i="10"/>
  <c r="O188" i="10"/>
  <c r="K188" i="10"/>
  <c r="G188" i="10"/>
  <c r="N186" i="10"/>
  <c r="J186" i="10"/>
  <c r="N188" i="10"/>
  <c r="J188" i="10"/>
  <c r="F188" i="10"/>
  <c r="M186" i="10"/>
  <c r="L188" i="10"/>
  <c r="K186" i="10"/>
  <c r="N179" i="10"/>
  <c r="J179" i="10"/>
  <c r="F179" i="10"/>
  <c r="M178" i="10"/>
  <c r="I178" i="10"/>
  <c r="E178" i="10"/>
  <c r="P177" i="10"/>
  <c r="L177" i="10"/>
  <c r="H177" i="10"/>
  <c r="P171" i="10"/>
  <c r="L171" i="10"/>
  <c r="I188" i="10"/>
  <c r="P186" i="10"/>
  <c r="M179" i="10"/>
  <c r="I179" i="10"/>
  <c r="E179" i="10"/>
  <c r="P178" i="10"/>
  <c r="L178" i="10"/>
  <c r="H178" i="10"/>
  <c r="O177" i="10"/>
  <c r="K177" i="10"/>
  <c r="G177" i="10"/>
  <c r="H162" i="10"/>
  <c r="L162" i="10"/>
  <c r="P162" i="10"/>
  <c r="E171" i="10"/>
  <c r="I171" i="10"/>
  <c r="N171" i="10"/>
  <c r="J172" i="10"/>
  <c r="J209" i="10" s="1"/>
  <c r="I177" i="10"/>
  <c r="J178" i="10"/>
  <c r="K179" i="10"/>
  <c r="L186" i="10"/>
  <c r="E188" i="10"/>
  <c r="I158" i="10" l="1"/>
  <c r="G209" i="10"/>
  <c r="J82" i="10"/>
  <c r="K196" i="10"/>
  <c r="I196" i="10"/>
  <c r="P196" i="10"/>
  <c r="H196" i="10"/>
  <c r="G196" i="10"/>
  <c r="N196" i="10"/>
  <c r="J196" i="10"/>
  <c r="F196" i="10"/>
  <c r="M196" i="10"/>
  <c r="O196" i="10"/>
  <c r="L196" i="10"/>
  <c r="E196" i="10"/>
  <c r="K38" i="4"/>
  <c r="F155" i="10"/>
  <c r="F158" i="10" s="1"/>
  <c r="H155" i="10"/>
  <c r="H158" i="10" s="1"/>
  <c r="N157" i="10"/>
  <c r="G158" i="10"/>
  <c r="N146" i="10"/>
  <c r="J45" i="2" s="1"/>
  <c r="N151" i="10"/>
  <c r="J48" i="2" s="1"/>
  <c r="N154" i="10"/>
  <c r="P82" i="10"/>
  <c r="P105" i="10"/>
  <c r="O105" i="10"/>
  <c r="N105" i="10"/>
  <c r="M105" i="10"/>
  <c r="L105" i="10"/>
  <c r="K105" i="10"/>
  <c r="J105" i="10"/>
  <c r="I105" i="10"/>
  <c r="H105" i="10"/>
  <c r="G105" i="10"/>
  <c r="F105" i="10"/>
  <c r="E105" i="10"/>
  <c r="F207" i="10"/>
  <c r="K207" i="10"/>
  <c r="L207" i="10"/>
  <c r="E207" i="10"/>
  <c r="M207" i="10"/>
  <c r="G207" i="10"/>
  <c r="H207" i="10"/>
  <c r="O207" i="10"/>
  <c r="I207" i="10"/>
  <c r="P207" i="10"/>
  <c r="J207" i="10"/>
  <c r="Q187" i="10"/>
  <c r="H81" i="10"/>
  <c r="H82" i="10" s="1"/>
  <c r="F204" i="10"/>
  <c r="K70" i="4"/>
  <c r="C216" i="10"/>
  <c r="P194" i="10"/>
  <c r="P210" i="10" s="1"/>
  <c r="P197" i="10"/>
  <c r="K64" i="4"/>
  <c r="E197" i="10"/>
  <c r="H41" i="4"/>
  <c r="K41" i="4" s="1"/>
  <c r="H197" i="10"/>
  <c r="H39" i="4"/>
  <c r="K39" i="4" s="1"/>
  <c r="F197" i="10"/>
  <c r="M194" i="10"/>
  <c r="M210" i="10" s="1"/>
  <c r="M197" i="10"/>
  <c r="H42" i="4"/>
  <c r="K42" i="4" s="1"/>
  <c r="I197" i="10"/>
  <c r="L194" i="10"/>
  <c r="L210" i="10" s="1"/>
  <c r="L197" i="10"/>
  <c r="E194" i="10"/>
  <c r="E210" i="10" s="1"/>
  <c r="C214" i="10"/>
  <c r="C215" i="10"/>
  <c r="Q170" i="10"/>
  <c r="G206" i="10"/>
  <c r="O203" i="10"/>
  <c r="F194" i="10"/>
  <c r="F210" i="10" s="1"/>
  <c r="Q97" i="10"/>
  <c r="H49" i="4"/>
  <c r="K49" i="4" s="1"/>
  <c r="L95" i="2"/>
  <c r="J96" i="2"/>
  <c r="L96" i="2"/>
  <c r="L98" i="2"/>
  <c r="K203" i="10"/>
  <c r="N206" i="10"/>
  <c r="O204" i="10"/>
  <c r="J204" i="10"/>
  <c r="M206" i="10"/>
  <c r="K204" i="10"/>
  <c r="E139" i="10"/>
  <c r="L203" i="10"/>
  <c r="L206" i="10"/>
  <c r="Q110" i="10"/>
  <c r="E155" i="10"/>
  <c r="E158" i="10" s="1"/>
  <c r="K68" i="4"/>
  <c r="N204" i="10"/>
  <c r="E203" i="10"/>
  <c r="Q115" i="10"/>
  <c r="H46" i="4"/>
  <c r="K46" i="4" s="1"/>
  <c r="K74" i="4"/>
  <c r="F208" i="10"/>
  <c r="O206" i="10"/>
  <c r="H194" i="10"/>
  <c r="H210" i="10" s="1"/>
  <c r="Q179" i="10"/>
  <c r="P203" i="10"/>
  <c r="J203" i="10"/>
  <c r="M204" i="10"/>
  <c r="H45" i="4"/>
  <c r="K45" i="4" s="1"/>
  <c r="I194" i="10"/>
  <c r="I210" i="10" s="1"/>
  <c r="J95" i="2"/>
  <c r="K66" i="4"/>
  <c r="K206" i="10"/>
  <c r="Q188" i="10"/>
  <c r="H206" i="10"/>
  <c r="E204" i="10"/>
  <c r="L204" i="10"/>
  <c r="H203" i="10"/>
  <c r="Q189" i="10"/>
  <c r="K72" i="4"/>
  <c r="K73" i="4"/>
  <c r="K75" i="4"/>
  <c r="K69" i="4"/>
  <c r="K65" i="4"/>
  <c r="K71" i="4"/>
  <c r="K67" i="4"/>
  <c r="W43" i="10"/>
  <c r="P206" i="10"/>
  <c r="N194" i="10"/>
  <c r="N210" i="10" s="1"/>
  <c r="H47" i="4"/>
  <c r="K47" i="4" s="1"/>
  <c r="K194" i="10"/>
  <c r="K210" i="10" s="1"/>
  <c r="H44" i="4"/>
  <c r="K44" i="4" s="1"/>
  <c r="G204" i="10"/>
  <c r="Q183" i="10"/>
  <c r="E208" i="10"/>
  <c r="O208" i="10"/>
  <c r="G194" i="10"/>
  <c r="G210" i="10" s="1"/>
  <c r="H40" i="4"/>
  <c r="K40" i="4" s="1"/>
  <c r="H204" i="10"/>
  <c r="J206" i="10"/>
  <c r="N203" i="10"/>
  <c r="Q117" i="10"/>
  <c r="J194" i="10"/>
  <c r="J210" i="10" s="1"/>
  <c r="H43" i="4"/>
  <c r="K43" i="4" s="1"/>
  <c r="O194" i="10"/>
  <c r="O210" i="10" s="1"/>
  <c r="H48" i="4"/>
  <c r="K48" i="4" s="1"/>
  <c r="L97" i="2"/>
  <c r="Q119" i="10"/>
  <c r="N82" i="10"/>
  <c r="L100" i="2"/>
  <c r="I204" i="10"/>
  <c r="I206" i="10"/>
  <c r="Q162" i="10"/>
  <c r="Q172" i="10"/>
  <c r="Q180" i="10"/>
  <c r="M203" i="10"/>
  <c r="Q167" i="10"/>
  <c r="K208" i="10"/>
  <c r="H208" i="10"/>
  <c r="G208" i="10"/>
  <c r="N208" i="10"/>
  <c r="J208" i="10"/>
  <c r="M208" i="10"/>
  <c r="I208" i="10"/>
  <c r="Q163" i="10"/>
  <c r="Q177" i="10"/>
  <c r="G203" i="10"/>
  <c r="Q168" i="10"/>
  <c r="F203" i="10"/>
  <c r="L208" i="10"/>
  <c r="P208" i="10"/>
  <c r="P204" i="10"/>
  <c r="Q178" i="10"/>
  <c r="Q186" i="10"/>
  <c r="E206" i="10"/>
  <c r="Q166" i="10"/>
  <c r="J98" i="2"/>
  <c r="Q185" i="10"/>
  <c r="Q116" i="10"/>
  <c r="O82" i="10"/>
  <c r="Q113" i="10"/>
  <c r="Q176" i="10"/>
  <c r="Q184" i="10"/>
  <c r="I203" i="10"/>
  <c r="Q171" i="10"/>
  <c r="F206" i="10"/>
  <c r="Q169" i="10"/>
  <c r="L82" i="10"/>
  <c r="Q175" i="10"/>
  <c r="Q114" i="10"/>
  <c r="H50" i="4" l="1"/>
  <c r="K50" i="4" s="1"/>
  <c r="N155" i="10"/>
  <c r="N158" i="10" s="1"/>
  <c r="G47" i="4"/>
  <c r="G44" i="4"/>
  <c r="G46" i="4"/>
  <c r="G48" i="4"/>
  <c r="G41" i="4"/>
  <c r="G39" i="4"/>
  <c r="G43" i="4"/>
  <c r="G42" i="4"/>
  <c r="I42" i="4" s="1"/>
  <c r="G38" i="4"/>
  <c r="J38" i="4" s="1"/>
  <c r="G45" i="4"/>
  <c r="G40" i="4"/>
  <c r="G49" i="4"/>
  <c r="Q209" i="10"/>
  <c r="J65" i="4"/>
  <c r="J64" i="4"/>
  <c r="Q197" i="10"/>
  <c r="C218" i="10"/>
  <c r="G202" i="10"/>
  <c r="L205" i="10"/>
  <c r="H205" i="10"/>
  <c r="J205" i="10"/>
  <c r="P205" i="10"/>
  <c r="J109" i="10"/>
  <c r="F202" i="10"/>
  <c r="Q210" i="10"/>
  <c r="J202" i="10"/>
  <c r="K205" i="10"/>
  <c r="F205" i="10"/>
  <c r="L99" i="2"/>
  <c r="K76" i="4"/>
  <c r="Q194" i="10"/>
  <c r="N205" i="10"/>
  <c r="O205" i="10"/>
  <c r="I202" i="10"/>
  <c r="G205" i="10"/>
  <c r="E202" i="10"/>
  <c r="M205" i="10"/>
  <c r="I205" i="10"/>
  <c r="M202" i="10"/>
  <c r="N202" i="10"/>
  <c r="O202" i="10"/>
  <c r="J50" i="2"/>
  <c r="Q204" i="10"/>
  <c r="F109" i="10"/>
  <c r="K109" i="10"/>
  <c r="Q203" i="10"/>
  <c r="L109" i="10"/>
  <c r="Q190" i="10"/>
  <c r="Q111" i="10"/>
  <c r="H202" i="10"/>
  <c r="Q208" i="10"/>
  <c r="Q182" i="10"/>
  <c r="Q206" i="10"/>
  <c r="Q112" i="10"/>
  <c r="Q165" i="10"/>
  <c r="Q174" i="10"/>
  <c r="Q173" i="10"/>
  <c r="Q164" i="10"/>
  <c r="L202" i="10"/>
  <c r="Q181" i="10"/>
  <c r="E205" i="10"/>
  <c r="J100" i="2"/>
  <c r="K202" i="10"/>
  <c r="P202" i="10"/>
  <c r="J94" i="2" l="1"/>
  <c r="I64" i="4"/>
  <c r="L64" i="4" s="1"/>
  <c r="G50" i="4"/>
  <c r="Q196" i="10"/>
  <c r="I40" i="4"/>
  <c r="L40" i="4" s="1"/>
  <c r="J99" i="2"/>
  <c r="J66" i="4"/>
  <c r="I66" i="4"/>
  <c r="J70" i="4"/>
  <c r="I70" i="4"/>
  <c r="J73" i="4"/>
  <c r="I73" i="4"/>
  <c r="J71" i="4"/>
  <c r="I71" i="4"/>
  <c r="I65" i="4"/>
  <c r="J74" i="4"/>
  <c r="I74" i="4"/>
  <c r="J75" i="4"/>
  <c r="I75" i="4"/>
  <c r="J72" i="4"/>
  <c r="I72" i="4"/>
  <c r="J67" i="4"/>
  <c r="I67" i="4"/>
  <c r="J68" i="4"/>
  <c r="I68" i="4"/>
  <c r="J69" i="4"/>
  <c r="I69" i="4"/>
  <c r="I109" i="10"/>
  <c r="I44" i="4"/>
  <c r="L44" i="4" s="1"/>
  <c r="I47" i="4"/>
  <c r="L47" i="4" s="1"/>
  <c r="O109" i="10"/>
  <c r="I41" i="4"/>
  <c r="L41" i="4" s="1"/>
  <c r="P109" i="10"/>
  <c r="J45" i="4"/>
  <c r="Q205" i="10"/>
  <c r="I43" i="4"/>
  <c r="L43" i="4" s="1"/>
  <c r="I39" i="4"/>
  <c r="L39" i="4" s="1"/>
  <c r="Q207" i="10"/>
  <c r="I46" i="4"/>
  <c r="L46" i="4" s="1"/>
  <c r="J42" i="4"/>
  <c r="L118" i="10"/>
  <c r="L124" i="10" s="1"/>
  <c r="J97" i="2"/>
  <c r="N109" i="10"/>
  <c r="G109" i="10"/>
  <c r="Q105" i="10"/>
  <c r="M109" i="10"/>
  <c r="Q202" i="10"/>
  <c r="H109" i="10"/>
  <c r="L94" i="2" l="1"/>
  <c r="D70" i="2"/>
  <c r="J53" i="2"/>
  <c r="J54" i="2" s="1"/>
  <c r="J55" i="2" s="1"/>
  <c r="J76" i="4"/>
  <c r="I76" i="4"/>
  <c r="I50" i="4"/>
  <c r="L50" i="4" s="1"/>
  <c r="J40" i="4"/>
  <c r="I38" i="4"/>
  <c r="L38" i="4" s="1"/>
  <c r="F118" i="10"/>
  <c r="F124" i="10" s="1"/>
  <c r="J44" i="4"/>
  <c r="I118" i="10"/>
  <c r="I124" i="10" s="1"/>
  <c r="J47" i="4"/>
  <c r="O118" i="10"/>
  <c r="O124" i="10" s="1"/>
  <c r="J41" i="4"/>
  <c r="P118" i="10"/>
  <c r="P124" i="10" s="1"/>
  <c r="J118" i="10"/>
  <c r="J124" i="10" s="1"/>
  <c r="K118" i="10"/>
  <c r="K124" i="10" s="1"/>
  <c r="I45" i="4"/>
  <c r="L45" i="4" s="1"/>
  <c r="J43" i="4"/>
  <c r="J39" i="4"/>
  <c r="J46" i="4"/>
  <c r="L42" i="4"/>
  <c r="J48" i="4"/>
  <c r="I48" i="4"/>
  <c r="L48" i="4" s="1"/>
  <c r="I49" i="4"/>
  <c r="L49" i="4" s="1"/>
  <c r="J49" i="4"/>
  <c r="H118" i="10"/>
  <c r="H124" i="10" s="1"/>
  <c r="G118" i="10"/>
  <c r="G124" i="10" s="1"/>
  <c r="M118" i="10"/>
  <c r="M124" i="10" s="1"/>
  <c r="E109" i="10"/>
  <c r="Q106" i="10"/>
  <c r="N118" i="10"/>
  <c r="N124" i="10" s="1"/>
  <c r="D71" i="2" l="1"/>
  <c r="D72" i="2" s="1"/>
  <c r="G70" i="2"/>
  <c r="J50" i="4"/>
  <c r="Q109" i="10"/>
  <c r="E118" i="10"/>
  <c r="E124" i="10" l="1"/>
  <c r="Q124" i="10" s="1"/>
  <c r="Q118" i="10"/>
  <c r="C69" i="2" l="1"/>
  <c r="E69" i="2" s="1"/>
  <c r="C68" i="2"/>
  <c r="C67" i="2"/>
  <c r="C66" i="2"/>
  <c r="C65" i="2"/>
  <c r="C64" i="2"/>
  <c r="C63" i="2"/>
  <c r="C62" i="2"/>
  <c r="E62" i="2" s="1"/>
  <c r="I52" i="2"/>
  <c r="I51" i="2"/>
  <c r="I50" i="2"/>
  <c r="I49" i="2"/>
  <c r="I48" i="2"/>
  <c r="I47" i="2"/>
  <c r="I46" i="2"/>
  <c r="I45" i="2"/>
  <c r="H62" i="2" l="1"/>
  <c r="E68" i="2"/>
  <c r="H68" i="2" s="1"/>
  <c r="K51" i="2"/>
  <c r="N51" i="2" s="1"/>
  <c r="K27" i="2"/>
  <c r="N27" i="2" s="1"/>
  <c r="K28" i="2"/>
  <c r="N28" i="2" s="1"/>
  <c r="K29" i="2"/>
  <c r="N29" i="2" s="1"/>
  <c r="K30" i="2"/>
  <c r="N30" i="2" s="1"/>
  <c r="K31" i="2"/>
  <c r="N31" i="2" s="1"/>
  <c r="K32" i="2"/>
  <c r="N32" i="2" s="1"/>
  <c r="K33" i="2"/>
  <c r="N33" i="2" s="1"/>
  <c r="K34" i="2"/>
  <c r="N34" i="2" s="1"/>
  <c r="E27" i="2"/>
  <c r="H27" i="2" s="1"/>
  <c r="E28" i="2"/>
  <c r="H28" i="2" s="1"/>
  <c r="E29" i="2"/>
  <c r="H29" i="2" s="1"/>
  <c r="E30" i="2"/>
  <c r="F30" i="2" s="1"/>
  <c r="E31" i="2"/>
  <c r="H31" i="2" s="1"/>
  <c r="E32" i="2"/>
  <c r="H32" i="2" s="1"/>
  <c r="E33" i="2"/>
  <c r="H33" i="2" s="1"/>
  <c r="E34" i="2"/>
  <c r="H34" i="2" s="1"/>
  <c r="C35" i="2"/>
  <c r="C36" i="2" s="1"/>
  <c r="D35" i="2"/>
  <c r="D36" i="2" s="1"/>
  <c r="D101" i="2" s="1"/>
  <c r="D102" i="2" s="1"/>
  <c r="I42" i="2"/>
  <c r="I24" i="2"/>
  <c r="I59" i="2"/>
  <c r="M31" i="2"/>
  <c r="G31" i="2"/>
  <c r="M30" i="2"/>
  <c r="G30" i="2"/>
  <c r="M29" i="2"/>
  <c r="G29" i="2"/>
  <c r="M28" i="2"/>
  <c r="G28" i="2"/>
  <c r="M27" i="2"/>
  <c r="G27" i="2"/>
  <c r="L29" i="2" l="1"/>
  <c r="L28" i="2"/>
  <c r="L27" i="2"/>
  <c r="F27" i="2"/>
  <c r="L30" i="2"/>
  <c r="L31" i="2"/>
  <c r="F28" i="2"/>
  <c r="F101" i="2"/>
  <c r="F102" i="2" s="1"/>
  <c r="C37" i="2"/>
  <c r="F32" i="2" s="1"/>
  <c r="C101" i="2"/>
  <c r="C102" i="2" s="1"/>
  <c r="F29" i="2"/>
  <c r="K52" i="2"/>
  <c r="N52" i="2" s="1"/>
  <c r="H69" i="2"/>
  <c r="M46" i="2"/>
  <c r="I53" i="2"/>
  <c r="D37" i="2"/>
  <c r="E35" i="2"/>
  <c r="E36" i="2" s="1"/>
  <c r="F36" i="2" s="1"/>
  <c r="G35" i="2"/>
  <c r="F31" i="2"/>
  <c r="G36" i="2"/>
  <c r="H30" i="2"/>
  <c r="K35" i="2"/>
  <c r="M35" i="2"/>
  <c r="I36" i="2"/>
  <c r="L35" i="2" l="1"/>
  <c r="K36" i="2"/>
  <c r="K37" i="2" s="1"/>
  <c r="I88" i="2"/>
  <c r="C88" i="2"/>
  <c r="G12" i="4"/>
  <c r="Z12" i="4"/>
  <c r="J12" i="4" s="1"/>
  <c r="Y12" i="4"/>
  <c r="H16" i="4"/>
  <c r="AA16" i="4"/>
  <c r="K16" i="4" s="1"/>
  <c r="H13" i="4"/>
  <c r="AA13" i="4"/>
  <c r="K13" i="4" s="1"/>
  <c r="H17" i="4"/>
  <c r="AA17" i="4"/>
  <c r="K17" i="4" s="1"/>
  <c r="H22" i="4"/>
  <c r="AA22" i="4"/>
  <c r="K22" i="4" s="1"/>
  <c r="H15" i="4"/>
  <c r="AA15" i="4"/>
  <c r="K15" i="4" s="1"/>
  <c r="H23" i="4"/>
  <c r="AA23" i="4"/>
  <c r="K23" i="4" s="1"/>
  <c r="I37" i="2"/>
  <c r="I71" i="2"/>
  <c r="C54" i="2"/>
  <c r="C71" i="2"/>
  <c r="H21" i="4"/>
  <c r="AA21" i="4"/>
  <c r="K21" i="4" s="1"/>
  <c r="H14" i="4"/>
  <c r="AA14" i="4"/>
  <c r="K14" i="4" s="1"/>
  <c r="H18" i="4"/>
  <c r="AA18" i="4"/>
  <c r="K18" i="4" s="1"/>
  <c r="H20" i="4"/>
  <c r="AA20" i="4"/>
  <c r="K20" i="4" s="1"/>
  <c r="H12" i="4"/>
  <c r="AA12" i="4"/>
  <c r="K12" i="4" s="1"/>
  <c r="G37" i="2"/>
  <c r="D103" i="2"/>
  <c r="D104" i="2" s="1"/>
  <c r="E63" i="2"/>
  <c r="G63" i="2"/>
  <c r="H98" i="2"/>
  <c r="H96" i="2"/>
  <c r="H95" i="2"/>
  <c r="E64" i="2"/>
  <c r="H64" i="2" s="1"/>
  <c r="G64" i="2"/>
  <c r="K49" i="2"/>
  <c r="M49" i="2"/>
  <c r="J101" i="2"/>
  <c r="J102" i="2" s="1"/>
  <c r="E65" i="2"/>
  <c r="H65" i="2" s="1"/>
  <c r="G65" i="2"/>
  <c r="E66" i="2"/>
  <c r="H66" i="2" s="1"/>
  <c r="G66" i="2"/>
  <c r="K46" i="2"/>
  <c r="K47" i="2"/>
  <c r="M47" i="2"/>
  <c r="K48" i="2"/>
  <c r="M48" i="2"/>
  <c r="N102" i="2"/>
  <c r="E67" i="2"/>
  <c r="K50" i="2"/>
  <c r="I54" i="2"/>
  <c r="F35" i="2"/>
  <c r="H35" i="2"/>
  <c r="H36" i="2"/>
  <c r="E37" i="2"/>
  <c r="N35" i="2"/>
  <c r="N37" i="2"/>
  <c r="M36" i="2"/>
  <c r="E76" i="4" l="1"/>
  <c r="E154" i="4"/>
  <c r="F154" i="4" s="1"/>
  <c r="E128" i="4"/>
  <c r="F128" i="4" s="1"/>
  <c r="E102" i="4"/>
  <c r="I89" i="2"/>
  <c r="L84" i="2" s="1"/>
  <c r="C89" i="2"/>
  <c r="F84" i="2" s="1"/>
  <c r="G88" i="2"/>
  <c r="F88" i="2"/>
  <c r="C121" i="2" s="1"/>
  <c r="M88" i="2"/>
  <c r="L88" i="2"/>
  <c r="E121" i="2" s="1"/>
  <c r="H63" i="2"/>
  <c r="E70" i="2"/>
  <c r="F70" i="2" s="1"/>
  <c r="G22" i="4"/>
  <c r="Y22" i="4"/>
  <c r="Z22" i="4"/>
  <c r="J22" i="4" s="1"/>
  <c r="G21" i="4"/>
  <c r="Z21" i="4"/>
  <c r="J21" i="4" s="1"/>
  <c r="Y21" i="4"/>
  <c r="G16" i="4"/>
  <c r="Y16" i="4"/>
  <c r="Z16" i="4"/>
  <c r="J16" i="4" s="1"/>
  <c r="M71" i="2"/>
  <c r="L71" i="2"/>
  <c r="N104" i="2" s="1"/>
  <c r="H19" i="4"/>
  <c r="AA19" i="4"/>
  <c r="K19" i="4" s="1"/>
  <c r="AB12" i="4"/>
  <c r="L12" i="4" s="1"/>
  <c r="I12" i="4"/>
  <c r="G14" i="4"/>
  <c r="Y14" i="4"/>
  <c r="Z14" i="4"/>
  <c r="J14" i="4" s="1"/>
  <c r="G15" i="4"/>
  <c r="Y15" i="4"/>
  <c r="Z15" i="4"/>
  <c r="J15" i="4" s="1"/>
  <c r="U21" i="4"/>
  <c r="U14" i="4"/>
  <c r="U15" i="4"/>
  <c r="U22" i="4"/>
  <c r="U17" i="4"/>
  <c r="U18" i="4"/>
  <c r="U16" i="4"/>
  <c r="U13" i="4"/>
  <c r="U23" i="4"/>
  <c r="V23" i="4" s="1"/>
  <c r="U20" i="4"/>
  <c r="U12" i="4"/>
  <c r="U19" i="4"/>
  <c r="I72" i="2"/>
  <c r="L67" i="2" s="1"/>
  <c r="C55" i="2"/>
  <c r="W24" i="4"/>
  <c r="G18" i="4"/>
  <c r="Y18" i="4"/>
  <c r="Z18" i="4"/>
  <c r="J18" i="4" s="1"/>
  <c r="G19" i="4"/>
  <c r="Y19" i="4"/>
  <c r="Z19" i="4"/>
  <c r="J19" i="4" s="1"/>
  <c r="G17" i="4"/>
  <c r="Y17" i="4"/>
  <c r="Z17" i="4"/>
  <c r="J17" i="4" s="1"/>
  <c r="G20" i="4"/>
  <c r="Y20" i="4"/>
  <c r="Z20" i="4"/>
  <c r="J20" i="4" s="1"/>
  <c r="G71" i="2"/>
  <c r="G13" i="4"/>
  <c r="Z13" i="4"/>
  <c r="J13" i="4" s="1"/>
  <c r="Y13" i="4"/>
  <c r="G23" i="4"/>
  <c r="Y23" i="4"/>
  <c r="Z23" i="4"/>
  <c r="J23" i="4" s="1"/>
  <c r="E51" i="2"/>
  <c r="H51" i="2" s="1"/>
  <c r="H100" i="2"/>
  <c r="H67" i="2"/>
  <c r="L101" i="2"/>
  <c r="L102" i="2" s="1"/>
  <c r="F63" i="2"/>
  <c r="N49" i="2"/>
  <c r="L49" i="2"/>
  <c r="F64" i="2"/>
  <c r="N47" i="2"/>
  <c r="L47" i="2"/>
  <c r="F66" i="2"/>
  <c r="K45" i="2"/>
  <c r="K53" i="2" s="1"/>
  <c r="M45" i="2"/>
  <c r="G62" i="2"/>
  <c r="N46" i="2"/>
  <c r="L46" i="2"/>
  <c r="N48" i="2"/>
  <c r="L48" i="2"/>
  <c r="F65" i="2"/>
  <c r="M53" i="2"/>
  <c r="N50" i="2"/>
  <c r="L32" i="2"/>
  <c r="C72" i="2"/>
  <c r="I55" i="2"/>
  <c r="L50" i="2" s="1"/>
  <c r="H37" i="2"/>
  <c r="F37" i="2"/>
  <c r="N36" i="2"/>
  <c r="L36" i="2"/>
  <c r="M54" i="2"/>
  <c r="M37" i="2"/>
  <c r="L37" i="2"/>
  <c r="E50" i="4"/>
  <c r="F50" i="4" s="1"/>
  <c r="N128" i="4" l="1"/>
  <c r="P128" i="4" s="1"/>
  <c r="M128" i="4"/>
  <c r="O128" i="4" s="1"/>
  <c r="N154" i="4"/>
  <c r="P154" i="4" s="1"/>
  <c r="M154" i="4"/>
  <c r="O154" i="4" s="1"/>
  <c r="F103" i="2"/>
  <c r="F104" i="2"/>
  <c r="E148" i="4"/>
  <c r="F148" i="4" s="1"/>
  <c r="E150" i="4"/>
  <c r="F150" i="4" s="1"/>
  <c r="E120" i="4"/>
  <c r="F120" i="4" s="1"/>
  <c r="E142" i="4"/>
  <c r="F142" i="4" s="1"/>
  <c r="E149" i="4"/>
  <c r="F149" i="4" s="1"/>
  <c r="E126" i="4"/>
  <c r="F126" i="4" s="1"/>
  <c r="E151" i="4"/>
  <c r="F151" i="4" s="1"/>
  <c r="E125" i="4"/>
  <c r="F125" i="4" s="1"/>
  <c r="E121" i="4"/>
  <c r="F121" i="4" s="1"/>
  <c r="E119" i="4"/>
  <c r="F119" i="4" s="1"/>
  <c r="E117" i="4"/>
  <c r="F117" i="4" s="1"/>
  <c r="E143" i="4"/>
  <c r="F143" i="4" s="1"/>
  <c r="E147" i="4"/>
  <c r="F147" i="4" s="1"/>
  <c r="E123" i="4"/>
  <c r="F123" i="4" s="1"/>
  <c r="E145" i="4"/>
  <c r="F145" i="4" s="1"/>
  <c r="E127" i="4"/>
  <c r="F127" i="4" s="1"/>
  <c r="E152" i="4"/>
  <c r="F152" i="4" s="1"/>
  <c r="E124" i="4"/>
  <c r="F124" i="4" s="1"/>
  <c r="E122" i="4"/>
  <c r="F122" i="4" s="1"/>
  <c r="E118" i="4"/>
  <c r="F118" i="4" s="1"/>
  <c r="E116" i="4"/>
  <c r="F116" i="4" s="1"/>
  <c r="E144" i="4"/>
  <c r="F144" i="4" s="1"/>
  <c r="E153" i="4"/>
  <c r="F153" i="4" s="1"/>
  <c r="E146" i="4"/>
  <c r="F146" i="4" s="1"/>
  <c r="E120" i="2"/>
  <c r="C120" i="2"/>
  <c r="G89" i="2"/>
  <c r="F89" i="2"/>
  <c r="M89" i="2"/>
  <c r="L89" i="2"/>
  <c r="F67" i="2"/>
  <c r="G72" i="2"/>
  <c r="I21" i="4"/>
  <c r="AB21" i="4"/>
  <c r="L21" i="4" s="1"/>
  <c r="I17" i="4"/>
  <c r="AB17" i="4"/>
  <c r="L17" i="4" s="1"/>
  <c r="G24" i="4"/>
  <c r="Y24" i="4"/>
  <c r="Z24" i="4"/>
  <c r="J24" i="4" s="1"/>
  <c r="E19" i="4"/>
  <c r="V19" i="4"/>
  <c r="E13" i="4"/>
  <c r="V13" i="4"/>
  <c r="E22" i="4"/>
  <c r="V22" i="4"/>
  <c r="H24" i="4"/>
  <c r="AA24" i="4"/>
  <c r="K24" i="4" s="1"/>
  <c r="I22" i="4"/>
  <c r="AB22" i="4"/>
  <c r="L22" i="4" s="1"/>
  <c r="AB23" i="4"/>
  <c r="L23" i="4" s="1"/>
  <c r="I23" i="4"/>
  <c r="I20" i="4"/>
  <c r="AB20" i="4"/>
  <c r="L20" i="4" s="1"/>
  <c r="E12" i="4"/>
  <c r="V12" i="4"/>
  <c r="U24" i="4"/>
  <c r="E16" i="4"/>
  <c r="V16" i="4"/>
  <c r="E15" i="4"/>
  <c r="V15" i="4"/>
  <c r="I14" i="4"/>
  <c r="AB14" i="4"/>
  <c r="L14" i="4" s="1"/>
  <c r="I18" i="4"/>
  <c r="AB18" i="4"/>
  <c r="L18" i="4" s="1"/>
  <c r="M72" i="2"/>
  <c r="L72" i="2"/>
  <c r="E20" i="4"/>
  <c r="V20" i="4"/>
  <c r="E18" i="4"/>
  <c r="V18" i="4"/>
  <c r="E14" i="4"/>
  <c r="V14" i="4"/>
  <c r="I15" i="4"/>
  <c r="AB15" i="4"/>
  <c r="L15" i="4" s="1"/>
  <c r="I16" i="4"/>
  <c r="AB16" i="4"/>
  <c r="L16" i="4" s="1"/>
  <c r="E71" i="2"/>
  <c r="F71" i="2" s="1"/>
  <c r="L104" i="2" s="1"/>
  <c r="H70" i="2"/>
  <c r="I13" i="4"/>
  <c r="AB13" i="4"/>
  <c r="L13" i="4" s="1"/>
  <c r="AB19" i="4"/>
  <c r="L19" i="4" s="1"/>
  <c r="I19" i="4"/>
  <c r="E92" i="4"/>
  <c r="F92" i="4" s="1"/>
  <c r="F102" i="4"/>
  <c r="E98" i="4"/>
  <c r="F98" i="4" s="1"/>
  <c r="E91" i="4"/>
  <c r="F91" i="4" s="1"/>
  <c r="E93" i="4"/>
  <c r="F93" i="4" s="1"/>
  <c r="E99" i="4"/>
  <c r="F99" i="4" s="1"/>
  <c r="E90" i="4"/>
  <c r="F90" i="4" s="1"/>
  <c r="E95" i="4"/>
  <c r="F95" i="4" s="1"/>
  <c r="E100" i="4"/>
  <c r="F100" i="4" s="1"/>
  <c r="E97" i="4"/>
  <c r="F97" i="4" s="1"/>
  <c r="E101" i="4"/>
  <c r="F101" i="4" s="1"/>
  <c r="E96" i="4"/>
  <c r="F96" i="4" s="1"/>
  <c r="E94" i="4"/>
  <c r="F94" i="4" s="1"/>
  <c r="N94" i="4" s="1"/>
  <c r="P94" i="4" s="1"/>
  <c r="E23" i="4"/>
  <c r="E17" i="4"/>
  <c r="V17" i="4"/>
  <c r="E21" i="4"/>
  <c r="V21" i="4"/>
  <c r="H94" i="2"/>
  <c r="N50" i="4"/>
  <c r="P50" i="4" s="1"/>
  <c r="E42" i="4"/>
  <c r="F42" i="4" s="1"/>
  <c r="E39" i="4"/>
  <c r="F39" i="4" s="1"/>
  <c r="E38" i="4"/>
  <c r="F38" i="4" s="1"/>
  <c r="E43" i="4"/>
  <c r="F43" i="4" s="1"/>
  <c r="E49" i="4"/>
  <c r="F49" i="4" s="1"/>
  <c r="E41" i="4"/>
  <c r="F41" i="4" s="1"/>
  <c r="E47" i="4"/>
  <c r="F47" i="4" s="1"/>
  <c r="E48" i="4"/>
  <c r="F48" i="4" s="1"/>
  <c r="E40" i="4"/>
  <c r="F40" i="4" s="1"/>
  <c r="E46" i="4"/>
  <c r="F46" i="4" s="1"/>
  <c r="E45" i="4"/>
  <c r="F45" i="4" s="1"/>
  <c r="E44" i="4"/>
  <c r="F44" i="4" s="1"/>
  <c r="F76" i="4"/>
  <c r="M76" i="4" s="1"/>
  <c r="O76" i="4" s="1"/>
  <c r="E72" i="4"/>
  <c r="F72" i="4" s="1"/>
  <c r="E64" i="4"/>
  <c r="E69" i="4"/>
  <c r="F69" i="4" s="1"/>
  <c r="E68" i="4"/>
  <c r="F68" i="4" s="1"/>
  <c r="E67" i="4"/>
  <c r="F67" i="4" s="1"/>
  <c r="E66" i="4"/>
  <c r="F66" i="4" s="1"/>
  <c r="E73" i="4"/>
  <c r="F73" i="4" s="1"/>
  <c r="E71" i="4"/>
  <c r="F71" i="4" s="1"/>
  <c r="E75" i="4"/>
  <c r="F75" i="4" s="1"/>
  <c r="E70" i="4"/>
  <c r="F70" i="4" s="1"/>
  <c r="E74" i="4"/>
  <c r="F74" i="4" s="1"/>
  <c r="E65" i="4"/>
  <c r="F65" i="4" s="1"/>
  <c r="H99" i="2"/>
  <c r="F62" i="2"/>
  <c r="L45" i="2"/>
  <c r="N45" i="2"/>
  <c r="N53" i="2"/>
  <c r="L53" i="2"/>
  <c r="K54" i="2"/>
  <c r="M55" i="2"/>
  <c r="E52" i="2"/>
  <c r="H52" i="2" s="1"/>
  <c r="H97" i="2"/>
  <c r="E50" i="2"/>
  <c r="H50" i="2" s="1"/>
  <c r="M119" i="4" l="1"/>
  <c r="O119" i="4" s="1"/>
  <c r="N119" i="4"/>
  <c r="P119" i="4" s="1"/>
  <c r="M118" i="4"/>
  <c r="O118" i="4" s="1"/>
  <c r="N118" i="4"/>
  <c r="P118" i="4" s="1"/>
  <c r="M125" i="4"/>
  <c r="O125" i="4" s="1"/>
  <c r="N125" i="4"/>
  <c r="P125" i="4" s="1"/>
  <c r="N122" i="4"/>
  <c r="P122" i="4" s="1"/>
  <c r="M122" i="4"/>
  <c r="O122" i="4" s="1"/>
  <c r="N151" i="4"/>
  <c r="P151" i="4" s="1"/>
  <c r="M151" i="4"/>
  <c r="O151" i="4" s="1"/>
  <c r="N116" i="4"/>
  <c r="P116" i="4" s="1"/>
  <c r="M116" i="4"/>
  <c r="O116" i="4" s="1"/>
  <c r="N124" i="4"/>
  <c r="P124" i="4" s="1"/>
  <c r="M124" i="4"/>
  <c r="O124" i="4" s="1"/>
  <c r="N152" i="4"/>
  <c r="P152" i="4" s="1"/>
  <c r="M152" i="4"/>
  <c r="O152" i="4" s="1"/>
  <c r="M149" i="4"/>
  <c r="O149" i="4" s="1"/>
  <c r="N149" i="4"/>
  <c r="P149" i="4" s="1"/>
  <c r="N127" i="4"/>
  <c r="P127" i="4" s="1"/>
  <c r="M127" i="4"/>
  <c r="O127" i="4" s="1"/>
  <c r="M142" i="4"/>
  <c r="O142" i="4" s="1"/>
  <c r="N142" i="4"/>
  <c r="P142" i="4" s="1"/>
  <c r="M144" i="4"/>
  <c r="O144" i="4" s="1"/>
  <c r="N144" i="4"/>
  <c r="P144" i="4" s="1"/>
  <c r="N126" i="4"/>
  <c r="P126" i="4" s="1"/>
  <c r="M126" i="4"/>
  <c r="O126" i="4" s="1"/>
  <c r="M145" i="4"/>
  <c r="O145" i="4" s="1"/>
  <c r="N145" i="4"/>
  <c r="P145" i="4" s="1"/>
  <c r="M123" i="4"/>
  <c r="O123" i="4" s="1"/>
  <c r="N123" i="4"/>
  <c r="P123" i="4" s="1"/>
  <c r="M150" i="4"/>
  <c r="O150" i="4" s="1"/>
  <c r="N150" i="4"/>
  <c r="P150" i="4" s="1"/>
  <c r="M147" i="4"/>
  <c r="O147" i="4" s="1"/>
  <c r="N147" i="4"/>
  <c r="P147" i="4" s="1"/>
  <c r="M148" i="4"/>
  <c r="O148" i="4" s="1"/>
  <c r="N148" i="4"/>
  <c r="P148" i="4" s="1"/>
  <c r="N121" i="4"/>
  <c r="P121" i="4" s="1"/>
  <c r="M121" i="4"/>
  <c r="O121" i="4" s="1"/>
  <c r="M146" i="4"/>
  <c r="O146" i="4" s="1"/>
  <c r="N146" i="4"/>
  <c r="P146" i="4" s="1"/>
  <c r="M143" i="4"/>
  <c r="O143" i="4" s="1"/>
  <c r="N143" i="4"/>
  <c r="P143" i="4" s="1"/>
  <c r="M120" i="4"/>
  <c r="O120" i="4" s="1"/>
  <c r="N120" i="4"/>
  <c r="P120" i="4" s="1"/>
  <c r="M153" i="4"/>
  <c r="O153" i="4" s="1"/>
  <c r="N153" i="4"/>
  <c r="P153" i="4" s="1"/>
  <c r="N117" i="4"/>
  <c r="P117" i="4" s="1"/>
  <c r="M117" i="4"/>
  <c r="O117" i="4" s="1"/>
  <c r="E122" i="2"/>
  <c r="C122" i="2"/>
  <c r="N102" i="4"/>
  <c r="P102" i="4" s="1"/>
  <c r="M102" i="4"/>
  <c r="O102" i="4" s="1"/>
  <c r="H71" i="2"/>
  <c r="E72" i="2"/>
  <c r="F22" i="4"/>
  <c r="AC22" i="4"/>
  <c r="AD22" i="4"/>
  <c r="F19" i="4"/>
  <c r="AC19" i="4"/>
  <c r="AD19" i="4"/>
  <c r="F64" i="4"/>
  <c r="M64" i="4" s="1"/>
  <c r="O64" i="4" s="1"/>
  <c r="M38" i="4"/>
  <c r="O38" i="4" s="1"/>
  <c r="N38" i="4"/>
  <c r="P38" i="4" s="1"/>
  <c r="F17" i="4"/>
  <c r="AD17" i="4"/>
  <c r="AC17" i="4"/>
  <c r="M100" i="4"/>
  <c r="O100" i="4" s="1"/>
  <c r="N100" i="4"/>
  <c r="P100" i="4" s="1"/>
  <c r="F14" i="4"/>
  <c r="AD14" i="4"/>
  <c r="AC14" i="4"/>
  <c r="F20" i="4"/>
  <c r="AC20" i="4"/>
  <c r="AD20" i="4"/>
  <c r="F15" i="4"/>
  <c r="AC15" i="4"/>
  <c r="AD15" i="4"/>
  <c r="V24" i="4"/>
  <c r="E24" i="4"/>
  <c r="F12" i="4"/>
  <c r="AC12" i="4"/>
  <c r="AD12" i="4"/>
  <c r="F13" i="4"/>
  <c r="AC13" i="4"/>
  <c r="AD13" i="4"/>
  <c r="F21" i="4"/>
  <c r="AD21" i="4"/>
  <c r="AC21" i="4"/>
  <c r="F23" i="4"/>
  <c r="AC23" i="4"/>
  <c r="AD23" i="4"/>
  <c r="F18" i="4"/>
  <c r="AD18" i="4"/>
  <c r="AC18" i="4"/>
  <c r="F16" i="4"/>
  <c r="AC16" i="4"/>
  <c r="AD16" i="4"/>
  <c r="AB24" i="4"/>
  <c r="L24" i="4" s="1"/>
  <c r="I24" i="4"/>
  <c r="N90" i="4"/>
  <c r="P90" i="4" s="1"/>
  <c r="M90" i="4"/>
  <c r="O90" i="4" s="1"/>
  <c r="N97" i="4"/>
  <c r="P97" i="4" s="1"/>
  <c r="M97" i="4"/>
  <c r="O97" i="4" s="1"/>
  <c r="N101" i="4"/>
  <c r="P101" i="4" s="1"/>
  <c r="M101" i="4"/>
  <c r="O101" i="4" s="1"/>
  <c r="N91" i="4"/>
  <c r="P91" i="4" s="1"/>
  <c r="M91" i="4"/>
  <c r="O91" i="4" s="1"/>
  <c r="M96" i="4"/>
  <c r="O96" i="4" s="1"/>
  <c r="N96" i="4"/>
  <c r="P96" i="4" s="1"/>
  <c r="N92" i="4"/>
  <c r="P92" i="4" s="1"/>
  <c r="M92" i="4"/>
  <c r="O92" i="4" s="1"/>
  <c r="N95" i="4"/>
  <c r="P95" i="4" s="1"/>
  <c r="M95" i="4"/>
  <c r="O95" i="4" s="1"/>
  <c r="N99" i="4"/>
  <c r="P99" i="4" s="1"/>
  <c r="M99" i="4"/>
  <c r="O99" i="4" s="1"/>
  <c r="N93" i="4"/>
  <c r="P93" i="4" s="1"/>
  <c r="M93" i="4"/>
  <c r="O93" i="4" s="1"/>
  <c r="M98" i="4"/>
  <c r="O98" i="4" s="1"/>
  <c r="N98" i="4"/>
  <c r="P98" i="4" s="1"/>
  <c r="M94" i="4"/>
  <c r="O94" i="4" s="1"/>
  <c r="D53" i="2"/>
  <c r="D54" i="2" s="1"/>
  <c r="D55" i="2" s="1"/>
  <c r="F50" i="2"/>
  <c r="M50" i="4"/>
  <c r="O50" i="4" s="1"/>
  <c r="M70" i="4"/>
  <c r="O70" i="4" s="1"/>
  <c r="M68" i="4"/>
  <c r="O68" i="4" s="1"/>
  <c r="M74" i="4"/>
  <c r="O74" i="4" s="1"/>
  <c r="M72" i="4"/>
  <c r="O72" i="4" s="1"/>
  <c r="M71" i="4"/>
  <c r="O71" i="4" s="1"/>
  <c r="M69" i="4"/>
  <c r="O69" i="4" s="1"/>
  <c r="M75" i="4"/>
  <c r="O75" i="4" s="1"/>
  <c r="M73" i="4"/>
  <c r="O73" i="4" s="1"/>
  <c r="M66" i="4"/>
  <c r="O66" i="4" s="1"/>
  <c r="M67" i="4"/>
  <c r="O67" i="4" s="1"/>
  <c r="M65" i="4"/>
  <c r="O65" i="4" s="1"/>
  <c r="M41" i="4"/>
  <c r="O41" i="4" s="1"/>
  <c r="N41" i="4"/>
  <c r="P41" i="4" s="1"/>
  <c r="N39" i="4"/>
  <c r="P39" i="4" s="1"/>
  <c r="M39" i="4"/>
  <c r="O39" i="4" s="1"/>
  <c r="N40" i="4"/>
  <c r="P40" i="4" s="1"/>
  <c r="M40" i="4"/>
  <c r="O40" i="4" s="1"/>
  <c r="M45" i="4"/>
  <c r="O45" i="4" s="1"/>
  <c r="N45" i="4"/>
  <c r="P45" i="4" s="1"/>
  <c r="M42" i="4"/>
  <c r="O42" i="4" s="1"/>
  <c r="N42" i="4"/>
  <c r="P42" i="4" s="1"/>
  <c r="N43" i="4"/>
  <c r="P43" i="4" s="1"/>
  <c r="M43" i="4"/>
  <c r="O43" i="4" s="1"/>
  <c r="N44" i="4"/>
  <c r="P44" i="4" s="1"/>
  <c r="M44" i="4"/>
  <c r="O44" i="4" s="1"/>
  <c r="M49" i="4"/>
  <c r="O49" i="4" s="1"/>
  <c r="N49" i="4"/>
  <c r="P49" i="4" s="1"/>
  <c r="N46" i="4"/>
  <c r="P46" i="4" s="1"/>
  <c r="M46" i="4"/>
  <c r="O46" i="4" s="1"/>
  <c r="M47" i="4"/>
  <c r="O47" i="4" s="1"/>
  <c r="N47" i="4"/>
  <c r="P47" i="4" s="1"/>
  <c r="M48" i="4"/>
  <c r="O48" i="4" s="1"/>
  <c r="N48" i="4"/>
  <c r="P48" i="4" s="1"/>
  <c r="L54" i="2"/>
  <c r="N54" i="2"/>
  <c r="K55" i="2"/>
  <c r="N103" i="2"/>
  <c r="N105" i="2" s="1"/>
  <c r="L70" i="4"/>
  <c r="N70" i="4" s="1"/>
  <c r="P70" i="4" s="1"/>
  <c r="L73" i="4"/>
  <c r="N73" i="4" s="1"/>
  <c r="P73" i="4" s="1"/>
  <c r="E47" i="2"/>
  <c r="H47" i="2" s="1"/>
  <c r="E46" i="2"/>
  <c r="H46" i="2" s="1"/>
  <c r="G46" i="2"/>
  <c r="G49" i="2"/>
  <c r="E49" i="2"/>
  <c r="H49" i="2" s="1"/>
  <c r="E48" i="2"/>
  <c r="H48" i="2" s="1"/>
  <c r="G48" i="2"/>
  <c r="J103" i="2" l="1"/>
  <c r="J105" i="2" s="1"/>
  <c r="J104" i="2"/>
  <c r="H72" i="2"/>
  <c r="F72" i="2"/>
  <c r="N16" i="4"/>
  <c r="AF16" i="4"/>
  <c r="P16" i="4" s="1"/>
  <c r="AF18" i="4"/>
  <c r="P18" i="4" s="1"/>
  <c r="N18" i="4"/>
  <c r="N13" i="4"/>
  <c r="AF13" i="4"/>
  <c r="P13" i="4" s="1"/>
  <c r="M12" i="4"/>
  <c r="AE12" i="4"/>
  <c r="O12" i="4" s="1"/>
  <c r="N15" i="4"/>
  <c r="AF15" i="4"/>
  <c r="P15" i="4" s="1"/>
  <c r="AE20" i="4"/>
  <c r="O20" i="4" s="1"/>
  <c r="M20" i="4"/>
  <c r="N17" i="4"/>
  <c r="AF17" i="4"/>
  <c r="P17" i="4" s="1"/>
  <c r="AE16" i="4"/>
  <c r="O16" i="4" s="1"/>
  <c r="M16" i="4"/>
  <c r="AE21" i="4"/>
  <c r="O21" i="4" s="1"/>
  <c r="M21" i="4"/>
  <c r="M13" i="4"/>
  <c r="AE13" i="4"/>
  <c r="O13" i="4" s="1"/>
  <c r="M15" i="4"/>
  <c r="AE15" i="4"/>
  <c r="O15" i="4" s="1"/>
  <c r="AF22" i="4"/>
  <c r="P22" i="4" s="1"/>
  <c r="N22" i="4"/>
  <c r="N23" i="4"/>
  <c r="AF23" i="4"/>
  <c r="P23" i="4" s="1"/>
  <c r="AF21" i="4"/>
  <c r="P21" i="4" s="1"/>
  <c r="N21" i="4"/>
  <c r="AE14" i="4"/>
  <c r="O14" i="4" s="1"/>
  <c r="M14" i="4"/>
  <c r="N19" i="4"/>
  <c r="AF19" i="4"/>
  <c r="P19" i="4" s="1"/>
  <c r="AE22" i="4"/>
  <c r="O22" i="4" s="1"/>
  <c r="M22" i="4"/>
  <c r="AE18" i="4"/>
  <c r="O18" i="4" s="1"/>
  <c r="M18" i="4"/>
  <c r="AE23" i="4"/>
  <c r="O23" i="4" s="1"/>
  <c r="M23" i="4"/>
  <c r="N12" i="4"/>
  <c r="AF12" i="4"/>
  <c r="P12" i="4" s="1"/>
  <c r="F24" i="4"/>
  <c r="AC24" i="4"/>
  <c r="AD24" i="4"/>
  <c r="N20" i="4"/>
  <c r="AF20" i="4"/>
  <c r="P20" i="4" s="1"/>
  <c r="AF14" i="4"/>
  <c r="P14" i="4" s="1"/>
  <c r="N14" i="4"/>
  <c r="AE17" i="4"/>
  <c r="O17" i="4" s="1"/>
  <c r="M17" i="4"/>
  <c r="M19" i="4"/>
  <c r="AE19" i="4"/>
  <c r="O19" i="4" s="1"/>
  <c r="L103" i="2"/>
  <c r="L105" i="2" s="1"/>
  <c r="N55" i="2"/>
  <c r="L55" i="2"/>
  <c r="L68" i="4"/>
  <c r="N68" i="4" s="1"/>
  <c r="P68" i="4" s="1"/>
  <c r="F48" i="2"/>
  <c r="F49" i="2"/>
  <c r="F46" i="2"/>
  <c r="F47" i="2"/>
  <c r="G47" i="2"/>
  <c r="L66" i="4"/>
  <c r="N66" i="4" s="1"/>
  <c r="P66" i="4" s="1"/>
  <c r="L69" i="4"/>
  <c r="N69" i="4" s="1"/>
  <c r="P69" i="4" s="1"/>
  <c r="L75" i="4"/>
  <c r="N75" i="4" s="1"/>
  <c r="P75" i="4" s="1"/>
  <c r="L72" i="4"/>
  <c r="N72" i="4" s="1"/>
  <c r="P72" i="4" s="1"/>
  <c r="L65" i="4"/>
  <c r="N65" i="4" s="1"/>
  <c r="P65" i="4" s="1"/>
  <c r="L67" i="4"/>
  <c r="N67" i="4" s="1"/>
  <c r="P67" i="4" s="1"/>
  <c r="L74" i="4"/>
  <c r="N74" i="4" s="1"/>
  <c r="P74" i="4" s="1"/>
  <c r="L71" i="4"/>
  <c r="N71" i="4" s="1"/>
  <c r="P71" i="4" s="1"/>
  <c r="N24" i="4" l="1"/>
  <c r="AF24" i="4"/>
  <c r="P24" i="4" s="1"/>
  <c r="AE24" i="4"/>
  <c r="O24" i="4" s="1"/>
  <c r="M24" i="4"/>
  <c r="L76" i="4"/>
  <c r="N76" i="4" s="1"/>
  <c r="P76" i="4" s="1"/>
  <c r="N64" i="4"/>
  <c r="P64" i="4" s="1"/>
  <c r="H101" i="2"/>
  <c r="H102" i="2" s="1"/>
  <c r="G45" i="2" l="1"/>
  <c r="E45" i="2"/>
  <c r="F45" i="2" l="1"/>
  <c r="H45" i="2"/>
  <c r="G53" i="2"/>
  <c r="E53" i="2"/>
  <c r="H53" i="2" s="1"/>
  <c r="F53" i="2" l="1"/>
  <c r="G54" i="2"/>
  <c r="E54" i="2"/>
  <c r="H54" i="2" s="1"/>
  <c r="F54" i="2" l="1"/>
  <c r="E55" i="2"/>
  <c r="H55" i="2" s="1"/>
  <c r="G55" i="2"/>
  <c r="H103" i="2" l="1"/>
  <c r="H105" i="2" s="1"/>
  <c r="H104" i="2"/>
  <c r="F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C73F1436-CEE7-4C0C-BAD7-1196AB60521E}">
      <text>
        <r>
          <rPr>
            <b/>
            <sz val="9"/>
            <color indexed="81"/>
            <rFont val="MS P ゴシック"/>
            <family val="3"/>
            <charset val="128"/>
          </rPr>
          <t>正しいか確認</t>
        </r>
      </text>
    </comment>
    <comment ref="B3" authorId="0" shapeId="0" xr:uid="{5EF34397-1398-4F5C-AD5C-61E6A83BF36D}">
      <text>
        <r>
          <rPr>
            <b/>
            <sz val="9"/>
            <color indexed="81"/>
            <rFont val="MS P ゴシック"/>
            <family val="3"/>
            <charset val="128"/>
          </rPr>
          <t>正しいか確認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Nakazawa</author>
    <author>user</author>
    <author>dell</author>
  </authors>
  <commentList>
    <comment ref="G2" authorId="0" shapeId="0" xr:uid="{00000000-0006-0000-0300-000001000000}">
      <text>
        <r>
          <rPr>
            <b/>
            <sz val="9"/>
            <color rgb="FF000000"/>
            <rFont val="MS P ゴシック"/>
            <charset val="128"/>
          </rPr>
          <t>補助事業実施時のID番号
（識別番号）
※正しいか確認</t>
        </r>
      </text>
    </comment>
    <comment ref="B4" authorId="1" shapeId="0" xr:uid="{00000000-0006-0000-0300-000002000000}">
      <text>
        <r>
          <rPr>
            <b/>
            <sz val="9"/>
            <color rgb="FF000000"/>
            <rFont val="ＭＳ Ｐゴシック"/>
            <family val="2"/>
            <charset val="128"/>
          </rPr>
          <t>提出日を入力してください</t>
        </r>
      </text>
    </comment>
    <comment ref="D4" authorId="1" shapeId="0" xr:uid="{9C629DBE-D193-4397-AE02-799903F12819}">
      <text>
        <r>
          <rPr>
            <b/>
            <sz val="9"/>
            <color indexed="81"/>
            <rFont val="MS P ゴシック"/>
            <family val="3"/>
            <charset val="128"/>
          </rPr>
          <t>１回目報告は完了年度分と併せて報告してください。</t>
        </r>
      </text>
    </comment>
    <comment ref="D15" authorId="1" shapeId="0" xr:uid="{00000000-0006-0000-0300-000003000000}">
      <text>
        <r>
          <rPr>
            <b/>
            <sz val="9"/>
            <color rgb="FF000000"/>
            <rFont val="ＭＳ Ｐゴシック"/>
            <family val="2"/>
            <charset val="128"/>
          </rPr>
          <t>プルダウンメニューにない場合、手入力してください</t>
        </r>
      </text>
    </comment>
    <comment ref="J15" authorId="1" shapeId="0" xr:uid="{00000000-0006-0000-0300-000004000000}">
      <text>
        <r>
          <rPr>
            <b/>
            <sz val="9"/>
            <color rgb="FF000000"/>
            <rFont val="ＭＳ Ｐゴシック"/>
            <family val="2"/>
            <charset val="128"/>
          </rPr>
          <t>建築研究所計算支援プログラム</t>
        </r>
        <r>
          <rPr>
            <b/>
            <sz val="9"/>
            <color rgb="FF000000"/>
            <rFont val="ＭＳ Ｐゴシック"/>
            <family val="2"/>
            <charset val="128"/>
          </rPr>
          <t xml:space="preserve">
</t>
        </r>
        <r>
          <rPr>
            <b/>
            <sz val="9"/>
            <color rgb="FF000000"/>
            <rFont val="ＭＳ Ｐゴシック"/>
            <family val="2"/>
            <charset val="128"/>
          </rPr>
          <t>(WEB</t>
        </r>
        <r>
          <rPr>
            <b/>
            <sz val="9"/>
            <color rgb="FF000000"/>
            <rFont val="ＭＳ Ｐゴシック"/>
            <family val="2"/>
            <charset val="128"/>
          </rPr>
          <t>プログラム</t>
        </r>
        <r>
          <rPr>
            <b/>
            <sz val="9"/>
            <color rgb="FF000000"/>
            <rFont val="ＭＳ Ｐゴシック"/>
            <family val="2"/>
            <charset val="128"/>
          </rPr>
          <t>)</t>
        </r>
        <r>
          <rPr>
            <b/>
            <sz val="9"/>
            <color rgb="FF000000"/>
            <rFont val="ＭＳ Ｐゴシック"/>
            <family val="2"/>
            <charset val="128"/>
          </rPr>
          <t>のバージョンを</t>
        </r>
        <r>
          <rPr>
            <b/>
            <sz val="9"/>
            <color rgb="FF000000"/>
            <rFont val="ＭＳ Ｐゴシック"/>
            <family val="2"/>
            <charset val="128"/>
          </rPr>
          <t xml:space="preserve">
</t>
        </r>
        <r>
          <rPr>
            <b/>
            <sz val="9"/>
            <color rgb="FF000000"/>
            <rFont val="ＭＳ Ｐゴシック"/>
            <family val="2"/>
            <charset val="128"/>
          </rPr>
          <t>入力してください。</t>
        </r>
      </text>
    </comment>
    <comment ref="H25" authorId="1" shapeId="0" xr:uid="{8644CD45-B1F8-4DE6-9A7A-C0FA259F1F30}">
      <text>
        <r>
          <rPr>
            <b/>
            <sz val="9"/>
            <color indexed="81"/>
            <rFont val="MS P ゴシック"/>
            <family val="3"/>
            <charset val="128"/>
          </rPr>
          <t>プルダウン選択　
交付申請時の排出係数を選択してください。
（交付申請書　別紙１　実施計画書　５導入効果に記載の排出係数）</t>
        </r>
      </text>
    </comment>
    <comment ref="R44" authorId="2" shapeId="0" xr:uid="{00000000-0006-0000-0300-000005000000}">
      <text>
        <r>
          <rPr>
            <b/>
            <sz val="9"/>
            <color indexed="81"/>
            <rFont val="ＭＳ Ｐゴシック"/>
            <family val="3"/>
            <charset val="128"/>
          </rPr>
          <t>必ず入れてください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dell</author>
    <author>user</author>
  </authors>
  <commentList>
    <comment ref="H3" authorId="0" shapeId="0" xr:uid="{9B311F24-2D78-4751-B655-91C6CA7FC941}">
      <text>
        <r>
          <rPr>
            <b/>
            <sz val="9"/>
            <color indexed="81"/>
            <rFont val="ＭＳ Ｐゴシック"/>
            <family val="3"/>
            <charset val="128"/>
          </rPr>
          <t>完了年度とは、補助事業を完了した日から補助
事業の完了の日の属する３月末までの期間のこと。
報告は、１回目の報告と併せて行うこと。</t>
        </r>
      </text>
    </comment>
    <comment ref="K11" authorId="1" shapeId="0" xr:uid="{091996DD-6679-4235-AA65-435C5386B9F1}">
      <text>
        <r>
          <rPr>
            <b/>
            <sz val="9"/>
            <color indexed="81"/>
            <rFont val="MS P ゴシック"/>
            <family val="3"/>
            <charset val="128"/>
          </rPr>
          <t>プルダウン選択</t>
        </r>
      </text>
    </comment>
    <comment ref="B18" authorId="1" shapeId="0" xr:uid="{CAEF05AA-C714-4A94-B8B7-8126C956E336}">
      <text>
        <r>
          <rPr>
            <b/>
            <sz val="9"/>
            <color rgb="FF000000"/>
            <rFont val="ＭＳ Ｐゴシック"/>
            <family val="2"/>
            <charset val="128"/>
          </rPr>
          <t>動力と電灯を分ける場合に記入してください</t>
        </r>
      </text>
    </comment>
    <comment ref="C28" authorId="1" shapeId="0" xr:uid="{AA66B0E1-250F-4757-AA74-4CE8DAFEC32C}">
      <text>
        <r>
          <rPr>
            <b/>
            <sz val="9"/>
            <color indexed="81"/>
            <rFont val="ＭＳ Ｐゴシック"/>
            <family val="3"/>
            <charset val="128"/>
          </rPr>
          <t>熱源用
その他があれば、
エネルギー種を
入力してください。</t>
        </r>
      </text>
    </comment>
    <comment ref="C29" authorId="1" shapeId="0" xr:uid="{642CC462-4204-4182-A4BB-11C7B47EE158}">
      <text>
        <r>
          <rPr>
            <b/>
            <sz val="9"/>
            <color indexed="81"/>
            <rFont val="ＭＳ Ｐゴシック"/>
            <family val="3"/>
            <charset val="128"/>
          </rPr>
          <t>給湯用
その他があれば、
エネルギー種を
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dell</author>
    <author>user</author>
  </authors>
  <commentList>
    <comment ref="H3" authorId="0" shapeId="0" xr:uid="{00000000-0006-0000-0500-000001000000}">
      <text>
        <r>
          <rPr>
            <b/>
            <sz val="9"/>
            <color indexed="81"/>
            <rFont val="ＭＳ Ｐゴシック"/>
            <family val="3"/>
            <charset val="128"/>
          </rPr>
          <t>１回目とは、補助事業の完了の日の属する年度の終了後１年目の期間（R８．４．1～R９．３．31）のこと。</t>
        </r>
      </text>
    </comment>
    <comment ref="K11" authorId="1" shapeId="0" xr:uid="{CF3C18AF-51A2-443D-94B9-CAF51C404C7B}">
      <text>
        <r>
          <rPr>
            <b/>
            <sz val="9"/>
            <color indexed="81"/>
            <rFont val="MS P ゴシック"/>
            <family val="3"/>
            <charset val="128"/>
          </rPr>
          <t>プルダウン選択</t>
        </r>
      </text>
    </comment>
    <comment ref="B18" authorId="1" shapeId="0" xr:uid="{00000000-0006-0000-0500-000002000000}">
      <text>
        <r>
          <rPr>
            <b/>
            <sz val="9"/>
            <color rgb="FF000000"/>
            <rFont val="ＭＳ Ｐゴシック"/>
            <family val="2"/>
            <charset val="128"/>
          </rPr>
          <t>動力と電灯を分ける場合に記入してください</t>
        </r>
      </text>
    </comment>
    <comment ref="C28" authorId="1" shapeId="0" xr:uid="{00000000-0006-0000-0500-000004000000}">
      <text>
        <r>
          <rPr>
            <b/>
            <sz val="9"/>
            <color indexed="81"/>
            <rFont val="ＭＳ Ｐゴシック"/>
            <family val="3"/>
            <charset val="128"/>
          </rPr>
          <t>熱源用
その他があれば、
エネルギー種を
入力してください。</t>
        </r>
      </text>
    </comment>
    <comment ref="C29" authorId="1" shapeId="0" xr:uid="{00000000-0006-0000-0500-000005000000}">
      <text>
        <r>
          <rPr>
            <b/>
            <sz val="9"/>
            <color indexed="81"/>
            <rFont val="ＭＳ Ｐゴシック"/>
            <family val="3"/>
            <charset val="128"/>
          </rPr>
          <t>給湯用
その他があれば、
エネルギー種を
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dell</author>
    <author>user</author>
  </authors>
  <commentList>
    <comment ref="H3" authorId="0" shapeId="0" xr:uid="{01CEB75A-C912-46B6-8DF3-448D54C6A356}">
      <text>
        <r>
          <rPr>
            <b/>
            <sz val="9"/>
            <color indexed="81"/>
            <rFont val="ＭＳ Ｐゴシック"/>
            <family val="3"/>
            <charset val="128"/>
          </rPr>
          <t>２回目とは、補助事業の完了の日の属する年度の終了後２年目の期間（R９．４．1～R10．３．31）のこと。</t>
        </r>
      </text>
    </comment>
    <comment ref="K11" authorId="1" shapeId="0" xr:uid="{C5902C01-FF54-47B5-8ACC-B360CEB0890F}">
      <text>
        <r>
          <rPr>
            <b/>
            <sz val="9"/>
            <color indexed="81"/>
            <rFont val="MS P ゴシック"/>
            <family val="3"/>
            <charset val="128"/>
          </rPr>
          <t>プルダウン選択</t>
        </r>
      </text>
    </comment>
    <comment ref="B18" authorId="1" shapeId="0" xr:uid="{921E7BE5-2495-4672-B38A-AEBE9D95CB35}">
      <text>
        <r>
          <rPr>
            <b/>
            <sz val="9"/>
            <color rgb="FF000000"/>
            <rFont val="ＭＳ Ｐゴシック"/>
            <family val="2"/>
            <charset val="128"/>
          </rPr>
          <t>動力と電灯を分ける場合に記入してください</t>
        </r>
      </text>
    </comment>
    <comment ref="C28" authorId="1" shapeId="0" xr:uid="{BFACBE5B-6035-4A20-B583-7A3A4FB3D7DC}">
      <text>
        <r>
          <rPr>
            <b/>
            <sz val="9"/>
            <color indexed="81"/>
            <rFont val="ＭＳ Ｐゴシック"/>
            <family val="3"/>
            <charset val="128"/>
          </rPr>
          <t>熱源用
その他があれば、
エネルギー種を
入力してください。</t>
        </r>
      </text>
    </comment>
    <comment ref="C29" authorId="1" shapeId="0" xr:uid="{9B171C6E-01DE-43DA-916F-6E27F370711B}">
      <text>
        <r>
          <rPr>
            <b/>
            <sz val="9"/>
            <color indexed="81"/>
            <rFont val="ＭＳ Ｐゴシック"/>
            <family val="3"/>
            <charset val="128"/>
          </rPr>
          <t>給湯用
その他があれば、
エネルギー種を
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dell</author>
    <author>user</author>
  </authors>
  <commentList>
    <comment ref="H3" authorId="0" shapeId="0" xr:uid="{64CD987D-D3E8-452D-A1D7-9EB12E8F78CD}">
      <text>
        <r>
          <rPr>
            <b/>
            <sz val="9"/>
            <color indexed="81"/>
            <rFont val="ＭＳ Ｐゴシック"/>
            <family val="3"/>
            <charset val="128"/>
          </rPr>
          <t>３回目とは、補助事業の完了の日の属する年度の終了後３年目の期間（R10．４．1～R11．３．31）のこと。</t>
        </r>
      </text>
    </comment>
    <comment ref="K11" authorId="1" shapeId="0" xr:uid="{08A76863-EFFB-4FBD-A22B-D3F026DC2AD2}">
      <text>
        <r>
          <rPr>
            <b/>
            <sz val="9"/>
            <color indexed="81"/>
            <rFont val="MS P ゴシック"/>
            <family val="3"/>
            <charset val="128"/>
          </rPr>
          <t>プルダウン選択</t>
        </r>
      </text>
    </comment>
    <comment ref="B18" authorId="1" shapeId="0" xr:uid="{4A7260D6-F1C1-4629-BBF1-479AABE9E3A5}">
      <text>
        <r>
          <rPr>
            <b/>
            <sz val="9"/>
            <color rgb="FF000000"/>
            <rFont val="ＭＳ Ｐゴシック"/>
            <family val="2"/>
            <charset val="128"/>
          </rPr>
          <t>動力と電灯を分ける場合に記入してください</t>
        </r>
      </text>
    </comment>
    <comment ref="C28" authorId="1" shapeId="0" xr:uid="{BE4CFE38-8FAB-4E61-95A5-8FC9D88DA8BF}">
      <text>
        <r>
          <rPr>
            <b/>
            <sz val="9"/>
            <color indexed="81"/>
            <rFont val="ＭＳ Ｐゴシック"/>
            <family val="3"/>
            <charset val="128"/>
          </rPr>
          <t>熱源用
その他があれば、
エネルギー種を
入力してください。</t>
        </r>
      </text>
    </comment>
    <comment ref="C29" authorId="1" shapeId="0" xr:uid="{DA6EE251-1899-4D9D-B21F-28825243F3F8}">
      <text>
        <r>
          <rPr>
            <b/>
            <sz val="9"/>
            <color indexed="81"/>
            <rFont val="ＭＳ Ｐゴシック"/>
            <family val="3"/>
            <charset val="128"/>
          </rPr>
          <t>給湯用
その他があれば、
エネルギー種を
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dell</author>
    <author>user</author>
  </authors>
  <commentList>
    <comment ref="H3" authorId="0" shapeId="0" xr:uid="{05EDF4DB-6E18-46FE-ABFB-808496AB7F6D}">
      <text>
        <r>
          <rPr>
            <b/>
            <sz val="9"/>
            <color indexed="81"/>
            <rFont val="ＭＳ Ｐゴシック"/>
            <family val="3"/>
            <charset val="128"/>
          </rPr>
          <t>４回目とは、補助事業の完了の日の属する年度の終了後４年目の期間（R11．４．1～R12．３．31）のこと。</t>
        </r>
      </text>
    </comment>
    <comment ref="K11" authorId="1" shapeId="0" xr:uid="{07C6D432-CC46-4609-963A-66DC3E577D51}">
      <text>
        <r>
          <rPr>
            <b/>
            <sz val="9"/>
            <color indexed="81"/>
            <rFont val="MS P ゴシック"/>
            <family val="3"/>
            <charset val="128"/>
          </rPr>
          <t>プルダウン選択</t>
        </r>
      </text>
    </comment>
    <comment ref="B18" authorId="1" shapeId="0" xr:uid="{988C4FAA-BFA8-4314-B5DA-079DFF80C1CA}">
      <text>
        <r>
          <rPr>
            <b/>
            <sz val="9"/>
            <color rgb="FF000000"/>
            <rFont val="ＭＳ Ｐゴシック"/>
            <family val="2"/>
            <charset val="128"/>
          </rPr>
          <t>動力と電灯を分ける場合に記入してください</t>
        </r>
      </text>
    </comment>
    <comment ref="C28" authorId="1" shapeId="0" xr:uid="{5C436C51-EBC1-453B-A602-253373D7C336}">
      <text>
        <r>
          <rPr>
            <b/>
            <sz val="9"/>
            <color indexed="81"/>
            <rFont val="ＭＳ Ｐゴシック"/>
            <family val="3"/>
            <charset val="128"/>
          </rPr>
          <t>熱源用
その他があれば、
エネルギー種を
入力してください。</t>
        </r>
      </text>
    </comment>
    <comment ref="C29" authorId="1" shapeId="0" xr:uid="{A4D8A621-4464-4CC5-B03B-3A0740384780}">
      <text>
        <r>
          <rPr>
            <b/>
            <sz val="9"/>
            <color indexed="81"/>
            <rFont val="ＭＳ Ｐゴシック"/>
            <family val="3"/>
            <charset val="128"/>
          </rPr>
          <t>給湯用
その他があれば、
エネルギー種を
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dell</author>
    <author>user</author>
  </authors>
  <commentList>
    <comment ref="H3" authorId="0" shapeId="0" xr:uid="{3B35DC7D-0D37-465E-93BA-C61633BCF9F2}">
      <text>
        <r>
          <rPr>
            <b/>
            <sz val="9"/>
            <color indexed="81"/>
            <rFont val="ＭＳ Ｐゴシック"/>
            <family val="3"/>
            <charset val="128"/>
          </rPr>
          <t>５回目とは、補助事業の完了の日の属する年度の終了後５年目の期間（R12．４．1～R13．３．31）のこと。</t>
        </r>
      </text>
    </comment>
    <comment ref="K11" authorId="1" shapeId="0" xr:uid="{E56D089A-8E38-4B02-8553-AED230FC1591}">
      <text>
        <r>
          <rPr>
            <b/>
            <sz val="9"/>
            <color indexed="81"/>
            <rFont val="MS P ゴシック"/>
            <family val="3"/>
            <charset val="128"/>
          </rPr>
          <t>プルダウン選択</t>
        </r>
      </text>
    </comment>
    <comment ref="B18" authorId="1" shapeId="0" xr:uid="{A594D55D-6774-4D8D-9EF5-834EE16BFF5D}">
      <text>
        <r>
          <rPr>
            <b/>
            <sz val="9"/>
            <color rgb="FF000000"/>
            <rFont val="ＭＳ Ｐゴシック"/>
            <family val="2"/>
            <charset val="128"/>
          </rPr>
          <t>動力と電灯を分ける場合に記入してください</t>
        </r>
      </text>
    </comment>
    <comment ref="C28" authorId="1" shapeId="0" xr:uid="{7F782047-CE9E-4DC6-BDB1-DE012C2FCE3A}">
      <text>
        <r>
          <rPr>
            <b/>
            <sz val="9"/>
            <color indexed="81"/>
            <rFont val="ＭＳ Ｐゴシック"/>
            <family val="3"/>
            <charset val="128"/>
          </rPr>
          <t>熱源用
その他があれば、
エネルギー種を
入力してください。</t>
        </r>
      </text>
    </comment>
    <comment ref="C29" authorId="1" shapeId="0" xr:uid="{600219B8-882F-452D-AA89-763CA91B5718}">
      <text>
        <r>
          <rPr>
            <b/>
            <sz val="9"/>
            <color indexed="81"/>
            <rFont val="ＭＳ Ｐゴシック"/>
            <family val="3"/>
            <charset val="128"/>
          </rPr>
          <t>給湯用
その他があれば、
エネルギー種を
入力してください。</t>
        </r>
      </text>
    </comment>
  </commentList>
</comments>
</file>

<file path=xl/sharedStrings.xml><?xml version="1.0" encoding="utf-8"?>
<sst xmlns="http://schemas.openxmlformats.org/spreadsheetml/2006/main" count="3935" uniqueCount="644">
  <si>
    <t>　環　境　大　臣　　殿</t>
    <phoneticPr fontId="7"/>
  </si>
  <si>
    <t>代表者の職・氏名</t>
    <rPh sb="4" eb="5">
      <t>ショク</t>
    </rPh>
    <rPh sb="6" eb="8">
      <t>シメイ</t>
    </rPh>
    <phoneticPr fontId="7"/>
  </si>
  <si>
    <t>記</t>
    <phoneticPr fontId="7"/>
  </si>
  <si>
    <t>１　補助事業名</t>
    <phoneticPr fontId="7"/>
  </si>
  <si>
    <t>第１回目報告</t>
    <rPh sb="0" eb="1">
      <t>ダイ</t>
    </rPh>
    <rPh sb="2" eb="3">
      <t>カイ</t>
    </rPh>
    <rPh sb="3" eb="4">
      <t>メ</t>
    </rPh>
    <rPh sb="4" eb="6">
      <t>ホウコク</t>
    </rPh>
    <phoneticPr fontId="7"/>
  </si>
  <si>
    <t>第２回目報告</t>
    <rPh sb="0" eb="1">
      <t>ダイ</t>
    </rPh>
    <rPh sb="2" eb="3">
      <t>カイ</t>
    </rPh>
    <rPh sb="3" eb="4">
      <t>メ</t>
    </rPh>
    <rPh sb="4" eb="6">
      <t>ホウコク</t>
    </rPh>
    <phoneticPr fontId="7"/>
  </si>
  <si>
    <t>建物用途：</t>
    <rPh sb="0" eb="2">
      <t>タテモノ</t>
    </rPh>
    <rPh sb="2" eb="4">
      <t>ヨウト</t>
    </rPh>
    <phoneticPr fontId="7"/>
  </si>
  <si>
    <t>第３回目報告</t>
    <rPh sb="0" eb="1">
      <t>ダイ</t>
    </rPh>
    <rPh sb="2" eb="3">
      <t>カイ</t>
    </rPh>
    <rPh sb="3" eb="4">
      <t>メ</t>
    </rPh>
    <rPh sb="4" eb="6">
      <t>ホウコク</t>
    </rPh>
    <phoneticPr fontId="7"/>
  </si>
  <si>
    <t>交付申請時</t>
    <rPh sb="0" eb="2">
      <t>コウフ</t>
    </rPh>
    <rPh sb="2" eb="5">
      <t>シンセイジ</t>
    </rPh>
    <phoneticPr fontId="7"/>
  </si>
  <si>
    <t>事業完了時</t>
    <rPh sb="0" eb="2">
      <t>ジギョウ</t>
    </rPh>
    <rPh sb="2" eb="4">
      <t>カンリョウ</t>
    </rPh>
    <rPh sb="4" eb="5">
      <t>ジ</t>
    </rPh>
    <phoneticPr fontId="7"/>
  </si>
  <si>
    <t>基準</t>
    <rPh sb="0" eb="2">
      <t>キジュン</t>
    </rPh>
    <phoneticPr fontId="7"/>
  </si>
  <si>
    <t>設計</t>
    <rPh sb="0" eb="2">
      <t>セッケイ</t>
    </rPh>
    <phoneticPr fontId="7"/>
  </si>
  <si>
    <t>年間
エネルギー
消費量</t>
    <rPh sb="0" eb="2">
      <t>ネンカン</t>
    </rPh>
    <rPh sb="9" eb="12">
      <t>ショウヒリョウ</t>
    </rPh>
    <phoneticPr fontId="7"/>
  </si>
  <si>
    <t>エネルギー
消費量</t>
    <rPh sb="6" eb="9">
      <t>ショウヒリョウ</t>
    </rPh>
    <phoneticPr fontId="7"/>
  </si>
  <si>
    <t>削減量</t>
    <rPh sb="0" eb="2">
      <t>サクゲン</t>
    </rPh>
    <rPh sb="2" eb="3">
      <t>リョウ</t>
    </rPh>
    <phoneticPr fontId="7"/>
  </si>
  <si>
    <t>削減率</t>
    <rPh sb="0" eb="2">
      <t>サクゲン</t>
    </rPh>
    <rPh sb="2" eb="3">
      <t>リツ</t>
    </rPh>
    <phoneticPr fontId="7"/>
  </si>
  <si>
    <t>BEI値</t>
    <rPh sb="3" eb="4">
      <t>チ</t>
    </rPh>
    <phoneticPr fontId="7"/>
  </si>
  <si>
    <t>空調</t>
    <rPh sb="0" eb="2">
      <t>クウチョウ</t>
    </rPh>
    <phoneticPr fontId="7"/>
  </si>
  <si>
    <t>換気</t>
    <rPh sb="0" eb="2">
      <t>カンキ</t>
    </rPh>
    <phoneticPr fontId="7"/>
  </si>
  <si>
    <t>照明</t>
    <rPh sb="0" eb="2">
      <t>ショウメイ</t>
    </rPh>
    <phoneticPr fontId="7"/>
  </si>
  <si>
    <t>給湯</t>
    <rPh sb="0" eb="2">
      <t>キュウトウ</t>
    </rPh>
    <phoneticPr fontId="7"/>
  </si>
  <si>
    <t>昇降機</t>
    <rPh sb="0" eb="3">
      <t>ショウコウキ</t>
    </rPh>
    <phoneticPr fontId="7"/>
  </si>
  <si>
    <t>ｴﾈﾙｷﾞｰ利用
効率化設備</t>
    <rPh sb="6" eb="8">
      <t>リヨウ</t>
    </rPh>
    <rPh sb="9" eb="12">
      <t>コウリツカ</t>
    </rPh>
    <rPh sb="12" eb="14">
      <t>セツビ</t>
    </rPh>
    <phoneticPr fontId="7"/>
  </si>
  <si>
    <t>太陽光発電</t>
    <rPh sb="0" eb="3">
      <t>タイヨウコウ</t>
    </rPh>
    <rPh sb="3" eb="5">
      <t>ハツデン</t>
    </rPh>
    <phoneticPr fontId="7"/>
  </si>
  <si>
    <t>－</t>
    <phoneticPr fontId="7"/>
  </si>
  <si>
    <t>コージェネ</t>
    <phoneticPr fontId="7"/>
  </si>
  <si>
    <t>その他</t>
    <rPh sb="2" eb="3">
      <t>タ</t>
    </rPh>
    <phoneticPr fontId="7"/>
  </si>
  <si>
    <t>表１　計画値</t>
    <rPh sb="0" eb="1">
      <t>ヒョウ</t>
    </rPh>
    <rPh sb="3" eb="5">
      <t>ケイカク</t>
    </rPh>
    <rPh sb="5" eb="6">
      <t>チ</t>
    </rPh>
    <phoneticPr fontId="7"/>
  </si>
  <si>
    <t>合計（太陽光発電含む・その他含む）</t>
    <rPh sb="0" eb="2">
      <t>ゴウケイ</t>
    </rPh>
    <rPh sb="3" eb="6">
      <t>タイヨウコウ</t>
    </rPh>
    <rPh sb="6" eb="8">
      <t>ハツデン</t>
    </rPh>
    <rPh sb="8" eb="9">
      <t>フク</t>
    </rPh>
    <rPh sb="13" eb="14">
      <t>タ</t>
    </rPh>
    <rPh sb="14" eb="15">
      <t>フク</t>
    </rPh>
    <phoneticPr fontId="7"/>
  </si>
  <si>
    <t>合計（太陽光発電含む、その他除く）</t>
    <rPh sb="0" eb="2">
      <t>ゴウケイ</t>
    </rPh>
    <rPh sb="3" eb="6">
      <t>タイヨウコウ</t>
    </rPh>
    <rPh sb="6" eb="8">
      <t>ハツデン</t>
    </rPh>
    <rPh sb="8" eb="9">
      <t>フク</t>
    </rPh>
    <rPh sb="13" eb="14">
      <t>タ</t>
    </rPh>
    <rPh sb="14" eb="15">
      <t>ノゾ</t>
    </rPh>
    <phoneticPr fontId="7"/>
  </si>
  <si>
    <t>合計：太陽光発電除く、その他除く）</t>
    <rPh sb="0" eb="2">
      <t>ゴウケイ</t>
    </rPh>
    <rPh sb="3" eb="6">
      <t>タイヨウコウ</t>
    </rPh>
    <rPh sb="6" eb="8">
      <t>ハツデン</t>
    </rPh>
    <rPh sb="8" eb="9">
      <t>ノゾ</t>
    </rPh>
    <rPh sb="13" eb="14">
      <t>タ</t>
    </rPh>
    <rPh sb="14" eb="15">
      <t>ノゾ</t>
    </rPh>
    <phoneticPr fontId="7"/>
  </si>
  <si>
    <t>第１回目報告</t>
    <rPh sb="0" eb="1">
      <t>ダイ</t>
    </rPh>
    <rPh sb="2" eb="4">
      <t>カイメ</t>
    </rPh>
    <rPh sb="4" eb="6">
      <t>ホウコク</t>
    </rPh>
    <phoneticPr fontId="7"/>
  </si>
  <si>
    <t>第２回目報告</t>
    <rPh sb="0" eb="1">
      <t>ダイ</t>
    </rPh>
    <rPh sb="2" eb="4">
      <t>カイメ</t>
    </rPh>
    <rPh sb="4" eb="6">
      <t>ホウコク</t>
    </rPh>
    <phoneticPr fontId="7"/>
  </si>
  <si>
    <t>実績値（システム導入後）</t>
    <rPh sb="0" eb="3">
      <t>ジッセキチ</t>
    </rPh>
    <rPh sb="8" eb="10">
      <t>ドウニュウ</t>
    </rPh>
    <rPh sb="10" eb="11">
      <t>ゴ</t>
    </rPh>
    <phoneticPr fontId="7"/>
  </si>
  <si>
    <t>&lt;太陽光発電を含む、その他除く&gt;</t>
    <rPh sb="1" eb="4">
      <t>タイヨウコウ</t>
    </rPh>
    <rPh sb="4" eb="6">
      <t>ハツデン</t>
    </rPh>
    <rPh sb="7" eb="8">
      <t>フク</t>
    </rPh>
    <rPh sb="12" eb="13">
      <t>タ</t>
    </rPh>
    <rPh sb="13" eb="14">
      <t>ノゾ</t>
    </rPh>
    <phoneticPr fontId="7"/>
  </si>
  <si>
    <t>第１回</t>
    <rPh sb="0" eb="1">
      <t>ダイ</t>
    </rPh>
    <rPh sb="2" eb="3">
      <t>カイ</t>
    </rPh>
    <phoneticPr fontId="7"/>
  </si>
  <si>
    <t>第２回</t>
    <rPh sb="0" eb="1">
      <t>ダイ</t>
    </rPh>
    <rPh sb="2" eb="3">
      <t>カイ</t>
    </rPh>
    <phoneticPr fontId="7"/>
  </si>
  <si>
    <t>第３回</t>
    <rPh sb="0" eb="1">
      <t>ダイ</t>
    </rPh>
    <rPh sb="2" eb="3">
      <t>カイ</t>
    </rPh>
    <phoneticPr fontId="7"/>
  </si>
  <si>
    <t>実績値</t>
    <rPh sb="0" eb="3">
      <t>ジッセキチ</t>
    </rPh>
    <phoneticPr fontId="7"/>
  </si>
  <si>
    <t>合計</t>
    <rPh sb="0" eb="2">
      <t>ゴウケイ</t>
    </rPh>
    <phoneticPr fontId="7"/>
  </si>
  <si>
    <t>単位消費量</t>
    <rPh sb="0" eb="2">
      <t>タンイ</t>
    </rPh>
    <rPh sb="2" eb="4">
      <t>ショウヒ</t>
    </rPh>
    <rPh sb="4" eb="5">
      <t>リョウ</t>
    </rPh>
    <phoneticPr fontId="7"/>
  </si>
  <si>
    <t>ZEBランク</t>
    <phoneticPr fontId="7"/>
  </si>
  <si>
    <t>－</t>
  </si>
  <si>
    <t>判定</t>
    <rPh sb="0" eb="2">
      <t>ハンテイ</t>
    </rPh>
    <phoneticPr fontId="7"/>
  </si>
  <si>
    <t>補正の有無</t>
    <rPh sb="0" eb="2">
      <t>ホセイ</t>
    </rPh>
    <rPh sb="3" eb="5">
      <t>ウム</t>
    </rPh>
    <phoneticPr fontId="7"/>
  </si>
  <si>
    <t>-</t>
  </si>
  <si>
    <t>　注）増改築、使用時間の変更、機器類増設等、使用形態変更があった場合は再計算をする（説明資料及び写真等を必ず添付すること）。</t>
    <rPh sb="1" eb="2">
      <t>チュウ</t>
    </rPh>
    <rPh sb="3" eb="6">
      <t>ゾウカイチク</t>
    </rPh>
    <rPh sb="7" eb="9">
      <t>シヨウ</t>
    </rPh>
    <rPh sb="9" eb="11">
      <t>ジカン</t>
    </rPh>
    <rPh sb="12" eb="14">
      <t>ヘンコウ</t>
    </rPh>
    <rPh sb="15" eb="18">
      <t>キキルイ</t>
    </rPh>
    <rPh sb="18" eb="20">
      <t>ゾウセツ</t>
    </rPh>
    <rPh sb="20" eb="21">
      <t>トウ</t>
    </rPh>
    <rPh sb="22" eb="24">
      <t>シヨウ</t>
    </rPh>
    <rPh sb="24" eb="26">
      <t>ケイタイ</t>
    </rPh>
    <rPh sb="26" eb="28">
      <t>ヘンコウ</t>
    </rPh>
    <rPh sb="32" eb="34">
      <t>バアイ</t>
    </rPh>
    <rPh sb="35" eb="38">
      <t>サイケイサン</t>
    </rPh>
    <phoneticPr fontId="7"/>
  </si>
  <si>
    <t>表３　まとめ</t>
    <rPh sb="0" eb="1">
      <t>ヒョウ</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</si>
  <si>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</si>
  <si>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</si>
  <si>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</si>
  <si>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</si>
  <si>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</si>
  <si>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</si>
  <si>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１０月</t>
    <rPh sb="2" eb="3">
      <t>ガツ</t>
    </rPh>
    <phoneticPr fontId="7"/>
  </si>
  <si>
    <t>１１月</t>
    <rPh sb="2" eb="3">
      <t>ガツ</t>
    </rPh>
    <phoneticPr fontId="7"/>
  </si>
  <si>
    <t>１２月</t>
    <rPh sb="2" eb="3">
      <t>ガツ</t>
    </rPh>
    <phoneticPr fontId="7"/>
  </si>
  <si>
    <t>１月</t>
    <rPh sb="1" eb="2">
      <t>ガツ</t>
    </rPh>
    <phoneticPr fontId="7"/>
  </si>
  <si>
    <t>２月</t>
    <rPh sb="1" eb="2">
      <t>ガツ</t>
    </rPh>
    <phoneticPr fontId="7"/>
  </si>
  <si>
    <t>３月</t>
    <rPh sb="1" eb="2">
      <t>ガツ</t>
    </rPh>
    <phoneticPr fontId="7"/>
  </si>
  <si>
    <t>一次ｴﾈﾙｷﾞｰ換算係数</t>
    <phoneticPr fontId="3"/>
  </si>
  <si>
    <t>GJ/kWh</t>
  </si>
  <si>
    <t>円</t>
    <rPh sb="0" eb="1">
      <t>エン</t>
    </rPh>
    <phoneticPr fontId="3"/>
  </si>
  <si>
    <t>ガス</t>
    <phoneticPr fontId="7"/>
  </si>
  <si>
    <t>m3</t>
    <phoneticPr fontId="7"/>
  </si>
  <si>
    <t>GJ/m3</t>
  </si>
  <si>
    <t>LPガス</t>
    <phoneticPr fontId="7"/>
  </si>
  <si>
    <t>GJ/kg</t>
  </si>
  <si>
    <t>ガス料金</t>
    <rPh sb="2" eb="4">
      <t>リョウキン</t>
    </rPh>
    <phoneticPr fontId="3"/>
  </si>
  <si>
    <t>油</t>
    <rPh sb="0" eb="1">
      <t>アブラ</t>
    </rPh>
    <phoneticPr fontId="7"/>
  </si>
  <si>
    <t>L</t>
    <phoneticPr fontId="7"/>
  </si>
  <si>
    <t>GJ/L</t>
  </si>
  <si>
    <t>灯油</t>
    <rPh sb="0" eb="2">
      <t>トウユ</t>
    </rPh>
    <phoneticPr fontId="7"/>
  </si>
  <si>
    <t>油料金</t>
    <rPh sb="0" eb="1">
      <t>アブラ</t>
    </rPh>
    <rPh sb="1" eb="3">
      <t>リョウキン</t>
    </rPh>
    <phoneticPr fontId="3"/>
  </si>
  <si>
    <t>地域冷暖房</t>
    <rPh sb="0" eb="2">
      <t>チイキ</t>
    </rPh>
    <rPh sb="2" eb="5">
      <t>レイダンボウ</t>
    </rPh>
    <phoneticPr fontId="7"/>
  </si>
  <si>
    <t>MJ</t>
    <phoneticPr fontId="7"/>
  </si>
  <si>
    <t>GJ/MJ</t>
  </si>
  <si>
    <t>その他料金</t>
    <rPh sb="2" eb="3">
      <t>タ</t>
    </rPh>
    <rPh sb="3" eb="5">
      <t>リョウキン</t>
    </rPh>
    <phoneticPr fontId="3"/>
  </si>
  <si>
    <t>表１　エビデンス入力表</t>
    <rPh sb="0" eb="1">
      <t>ヒョウ</t>
    </rPh>
    <rPh sb="8" eb="10">
      <t>ニュウリョク</t>
    </rPh>
    <rPh sb="10" eb="11">
      <t>ヒョウ</t>
    </rPh>
    <phoneticPr fontId="7"/>
  </si>
  <si>
    <t>※エビデンスの写しを添付する</t>
    <rPh sb="7" eb="8">
      <t>ウツ</t>
    </rPh>
    <rPh sb="10" eb="12">
      <t>テンプ</t>
    </rPh>
    <phoneticPr fontId="7"/>
  </si>
  <si>
    <t>自己消費①</t>
    <rPh sb="0" eb="2">
      <t>ジコ</t>
    </rPh>
    <rPh sb="2" eb="4">
      <t>ショウヒ</t>
    </rPh>
    <phoneticPr fontId="7"/>
  </si>
  <si>
    <t>売電②</t>
    <rPh sb="0" eb="2">
      <t>バイデン</t>
    </rPh>
    <phoneticPr fontId="7"/>
  </si>
  <si>
    <t>発電量①+②</t>
    <rPh sb="0" eb="2">
      <t>ハツデン</t>
    </rPh>
    <rPh sb="2" eb="3">
      <t>リョウ</t>
    </rPh>
    <phoneticPr fontId="7"/>
  </si>
  <si>
    <t>電気（発電）③</t>
    <rPh sb="0" eb="2">
      <t>デンキ</t>
    </rPh>
    <rPh sb="3" eb="5">
      <t>ハツデン</t>
    </rPh>
    <phoneticPr fontId="7"/>
  </si>
  <si>
    <t>創エネルギー</t>
    <rPh sb="0" eb="1">
      <t>ソウ</t>
    </rPh>
    <phoneticPr fontId="7"/>
  </si>
  <si>
    <t>自己消費①’</t>
    <rPh sb="0" eb="2">
      <t>ジコ</t>
    </rPh>
    <rPh sb="2" eb="4">
      <t>ショウヒ</t>
    </rPh>
    <phoneticPr fontId="7"/>
  </si>
  <si>
    <t>売電②’</t>
    <rPh sb="0" eb="2">
      <t>バイデン</t>
    </rPh>
    <phoneticPr fontId="7"/>
  </si>
  <si>
    <t>表２ 発電量入力表</t>
    <rPh sb="0" eb="1">
      <t>ヒョウ</t>
    </rPh>
    <rPh sb="3" eb="5">
      <t>ハツデン</t>
    </rPh>
    <rPh sb="5" eb="6">
      <t>リョウ</t>
    </rPh>
    <rPh sb="6" eb="8">
      <t>ニュウリョク</t>
    </rPh>
    <rPh sb="8" eb="9">
      <t>ヒョウ</t>
    </rPh>
    <phoneticPr fontId="7"/>
  </si>
  <si>
    <t>熱源</t>
    <rPh sb="0" eb="2">
      <t>ネツゲン</t>
    </rPh>
    <phoneticPr fontId="7"/>
  </si>
  <si>
    <t>m3</t>
  </si>
  <si>
    <t>MJ</t>
  </si>
  <si>
    <t>ポンプ</t>
    <phoneticPr fontId="7"/>
  </si>
  <si>
    <t>表３　計量データ入力表</t>
    <rPh sb="0" eb="1">
      <t>ヒョウ</t>
    </rPh>
    <rPh sb="3" eb="5">
      <t>ケイリョウ</t>
    </rPh>
    <rPh sb="8" eb="10">
      <t>ニュウリョク</t>
    </rPh>
    <rPh sb="10" eb="11">
      <t>ヒョウ</t>
    </rPh>
    <phoneticPr fontId="7"/>
  </si>
  <si>
    <t>給湯</t>
    <rPh sb="0" eb="2">
      <t>キュウトウ</t>
    </rPh>
    <phoneticPr fontId="3"/>
  </si>
  <si>
    <t>熱源</t>
    <rPh sb="0" eb="2">
      <t>ネツゲン</t>
    </rPh>
    <phoneticPr fontId="3"/>
  </si>
  <si>
    <t>換気</t>
    <rPh sb="0" eb="2">
      <t>カンキ</t>
    </rPh>
    <phoneticPr fontId="3"/>
  </si>
  <si>
    <t>照明</t>
    <rPh sb="0" eb="2">
      <t>ショウメイ</t>
    </rPh>
    <phoneticPr fontId="3"/>
  </si>
  <si>
    <t>昇降機</t>
    <rPh sb="0" eb="3">
      <t>ショウコウキ</t>
    </rPh>
    <phoneticPr fontId="3"/>
  </si>
  <si>
    <t>その他</t>
    <rPh sb="2" eb="3">
      <t>タ</t>
    </rPh>
    <phoneticPr fontId="3"/>
  </si>
  <si>
    <t>GJ</t>
    <phoneticPr fontId="3"/>
  </si>
  <si>
    <t>電力消費量
（発電含む）</t>
    <rPh sb="0" eb="2">
      <t>デンリョク</t>
    </rPh>
    <rPh sb="2" eb="5">
      <t>ショウヒリョウ</t>
    </rPh>
    <rPh sb="7" eb="9">
      <t>ハツデン</t>
    </rPh>
    <rPh sb="9" eb="10">
      <t>フク</t>
    </rPh>
    <phoneticPr fontId="7"/>
  </si>
  <si>
    <t>ガス</t>
    <phoneticPr fontId="3"/>
  </si>
  <si>
    <t>油</t>
    <rPh sb="0" eb="1">
      <t>アブラ</t>
    </rPh>
    <phoneticPr fontId="3"/>
  </si>
  <si>
    <t>L</t>
  </si>
  <si>
    <t>太陽光発電</t>
    <rPh sb="0" eb="2">
      <t>タイヨウ</t>
    </rPh>
    <rPh sb="2" eb="3">
      <t>ヒカリ</t>
    </rPh>
    <rPh sb="3" eb="5">
      <t>ハツデン</t>
    </rPh>
    <phoneticPr fontId="7"/>
  </si>
  <si>
    <t>kWh</t>
  </si>
  <si>
    <t>創エネ</t>
    <rPh sb="0" eb="1">
      <t>ソウ</t>
    </rPh>
    <phoneticPr fontId="3"/>
  </si>
  <si>
    <t>電力消費量
（発電含む）④</t>
    <rPh sb="0" eb="2">
      <t>デンリョク</t>
    </rPh>
    <rPh sb="2" eb="5">
      <t>ショウヒリョウ</t>
    </rPh>
    <rPh sb="7" eb="9">
      <t>ハツデン</t>
    </rPh>
    <rPh sb="9" eb="10">
      <t>フク</t>
    </rPh>
    <phoneticPr fontId="7"/>
  </si>
  <si>
    <t>年比率</t>
    <rPh sb="0" eb="1">
      <t>ネン</t>
    </rPh>
    <rPh sb="1" eb="3">
      <t>ヒリツ</t>
    </rPh>
    <phoneticPr fontId="3"/>
  </si>
  <si>
    <t>％</t>
    <phoneticPr fontId="3"/>
  </si>
  <si>
    <t>電力消費量
（発電除く）
⑤＝④-①-③-①’</t>
    <rPh sb="0" eb="2">
      <t>デンリョク</t>
    </rPh>
    <rPh sb="2" eb="5">
      <t>ショウヒリョウ</t>
    </rPh>
    <rPh sb="7" eb="9">
      <t>ハツデン</t>
    </rPh>
    <rPh sb="9" eb="10">
      <t>ノゾ</t>
    </rPh>
    <phoneticPr fontId="7"/>
  </si>
  <si>
    <t>電力消費量
（発電除く）
⑤＝④-①-③-①’</t>
    <phoneticPr fontId="3"/>
  </si>
  <si>
    <t>計（発電を除く）</t>
    <rPh sb="0" eb="1">
      <t>ケイ</t>
    </rPh>
    <rPh sb="2" eb="4">
      <t>ハツデン</t>
    </rPh>
    <rPh sb="5" eb="6">
      <t>ノゾ</t>
    </rPh>
    <phoneticPr fontId="3"/>
  </si>
  <si>
    <t>合計（コージェネ除く）</t>
    <rPh sb="0" eb="2">
      <t>ゴウケイ</t>
    </rPh>
    <rPh sb="8" eb="9">
      <t>ノゾ</t>
    </rPh>
    <phoneticPr fontId="3"/>
  </si>
  <si>
    <t>電力消費量（発電含む）</t>
    <rPh sb="0" eb="2">
      <t>デンリョク</t>
    </rPh>
    <rPh sb="2" eb="5">
      <t>ショウヒリョウ</t>
    </rPh>
    <rPh sb="6" eb="8">
      <t>ハツデン</t>
    </rPh>
    <rPh sb="8" eb="9">
      <t>フク</t>
    </rPh>
    <phoneticPr fontId="7"/>
  </si>
  <si>
    <t>LPガス</t>
  </si>
  <si>
    <t>ポンプ</t>
  </si>
  <si>
    <t>一次ｴﾈﾙｷﾞｰ
換算係数</t>
  </si>
  <si>
    <t>GJ</t>
    <phoneticPr fontId="7"/>
  </si>
  <si>
    <t>太陽光発電</t>
    <rPh sb="0" eb="3">
      <t>タイヨウコウ</t>
    </rPh>
    <rPh sb="3" eb="5">
      <t>ハツデン</t>
    </rPh>
    <phoneticPr fontId="3"/>
  </si>
  <si>
    <t>コージェネ</t>
  </si>
  <si>
    <t>創エネ　①+②+①'+②'（発電量）</t>
    <rPh sb="0" eb="1">
      <t>ソウ</t>
    </rPh>
    <rPh sb="14" eb="16">
      <t>ハツデン</t>
    </rPh>
    <rPh sb="16" eb="17">
      <t>リョウ</t>
    </rPh>
    <phoneticPr fontId="3"/>
  </si>
  <si>
    <t>延床面積</t>
    <rPh sb="0" eb="1">
      <t>ノ</t>
    </rPh>
    <rPh sb="1" eb="4">
      <t>ユカメンセキ</t>
    </rPh>
    <phoneticPr fontId="3"/>
  </si>
  <si>
    <t>空調</t>
    <rPh sb="0" eb="2">
      <t>クウチョウ</t>
    </rPh>
    <phoneticPr fontId="3"/>
  </si>
  <si>
    <t>MJ/m2</t>
    <phoneticPr fontId="3"/>
  </si>
  <si>
    <t>コージェネ</t>
    <phoneticPr fontId="3"/>
  </si>
  <si>
    <t>電気</t>
    <rPh sb="0" eb="2">
      <t>デンキ</t>
    </rPh>
    <phoneticPr fontId="3"/>
  </si>
  <si>
    <t>LPガス</t>
    <phoneticPr fontId="3"/>
  </si>
  <si>
    <t>灯油</t>
    <rPh sb="0" eb="2">
      <t>トウユ</t>
    </rPh>
    <phoneticPr fontId="3"/>
  </si>
  <si>
    <t>地域冷暖房</t>
    <rPh sb="0" eb="2">
      <t>チイキ</t>
    </rPh>
    <rPh sb="2" eb="5">
      <t>レイダンボウ</t>
    </rPh>
    <phoneticPr fontId="3"/>
  </si>
  <si>
    <t>その他</t>
    <phoneticPr fontId="3"/>
  </si>
  <si>
    <t>表1＋表2</t>
    <rPh sb="0" eb="1">
      <t>ヒョウ</t>
    </rPh>
    <rPh sb="3" eb="4">
      <t>ヒョウ</t>
    </rPh>
    <phoneticPr fontId="3"/>
  </si>
  <si>
    <t>表3</t>
    <rPh sb="0" eb="1">
      <t>ヒョウ</t>
    </rPh>
    <phoneticPr fontId="3"/>
  </si>
  <si>
    <t>電気合計+創ｴﾈ(自己消費)+発電</t>
  </si>
  <si>
    <t>※入力データチェック表</t>
    <rPh sb="1" eb="3">
      <t>ニュウリョクデータ</t>
    </rPh>
    <rPh sb="10" eb="11">
      <t>ヒョウ</t>
    </rPh>
    <phoneticPr fontId="3"/>
  </si>
  <si>
    <t>差</t>
    <rPh sb="0" eb="1">
      <t>サ</t>
    </rPh>
    <phoneticPr fontId="3"/>
  </si>
  <si>
    <t>事業実施前</t>
  </si>
  <si>
    <t>事業実施後</t>
  </si>
  <si>
    <t>エネルギー消費量</t>
  </si>
  <si>
    <t>CO2排出量</t>
  </si>
  <si>
    <t>CO2削減量</t>
  </si>
  <si>
    <t>CO2削減率</t>
  </si>
  <si>
    <t>比較対象</t>
  </si>
  <si>
    <t>②をCO2換算</t>
  </si>
  <si>
    <t>③をCO2換算</t>
  </si>
  <si>
    <t>④をCO2換算</t>
  </si>
  <si>
    <t>合計</t>
  </si>
  <si>
    <t>kg-CO2/MJ</t>
    <phoneticPr fontId="3"/>
  </si>
  <si>
    <t>※CO2排出係数は独自のものを使用する場合は下記に直接入力し、エビデンスを添付すること</t>
    <rPh sb="4" eb="8">
      <t>ハイシュツケイスウハ</t>
    </rPh>
    <rPh sb="9" eb="11">
      <t>ドクジノモノヲ</t>
    </rPh>
    <rPh sb="15" eb="17">
      <t>シヨウスル</t>
    </rPh>
    <rPh sb="19" eb="21">
      <t>バアイハ</t>
    </rPh>
    <rPh sb="22" eb="24">
      <t>カキニ</t>
    </rPh>
    <rPh sb="25" eb="27">
      <t>チョクセツ</t>
    </rPh>
    <rPh sb="27" eb="29">
      <t>ニュウリョクスル</t>
    </rPh>
    <rPh sb="37" eb="39">
      <t>テンプ</t>
    </rPh>
    <phoneticPr fontId="3"/>
  </si>
  <si>
    <t>設備用途区分・計量区分と対象機器一覧</t>
    <rPh sb="0" eb="2">
      <t>セツビ</t>
    </rPh>
    <rPh sb="2" eb="4">
      <t>ヨウト</t>
    </rPh>
    <rPh sb="4" eb="6">
      <t>クブン</t>
    </rPh>
    <rPh sb="7" eb="9">
      <t>ケイリョウ</t>
    </rPh>
    <rPh sb="9" eb="11">
      <t>クブン</t>
    </rPh>
    <rPh sb="12" eb="14">
      <t>タイショウ</t>
    </rPh>
    <rPh sb="14" eb="16">
      <t>キキ</t>
    </rPh>
    <rPh sb="16" eb="18">
      <t>イチラン</t>
    </rPh>
    <phoneticPr fontId="7"/>
  </si>
  <si>
    <t>計量区分</t>
    <rPh sb="0" eb="2">
      <t>ケイリョウ</t>
    </rPh>
    <rPh sb="2" eb="4">
      <t>クブン</t>
    </rPh>
    <phoneticPr fontId="7"/>
  </si>
  <si>
    <t>機　器　名　称</t>
    <rPh sb="0" eb="1">
      <t>キ</t>
    </rPh>
    <rPh sb="2" eb="3">
      <t>キ</t>
    </rPh>
    <rPh sb="4" eb="5">
      <t>メイ</t>
    </rPh>
    <rPh sb="6" eb="7">
      <t>ショウ</t>
    </rPh>
    <phoneticPr fontId="7"/>
  </si>
  <si>
    <t>備　　考
エネルギー種別等</t>
    <rPh sb="0" eb="1">
      <t>ビ</t>
    </rPh>
    <rPh sb="3" eb="4">
      <t>コウ</t>
    </rPh>
    <rPh sb="10" eb="12">
      <t>シュベツ</t>
    </rPh>
    <rPh sb="12" eb="13">
      <t>トウ</t>
    </rPh>
    <phoneticPr fontId="7"/>
  </si>
  <si>
    <t>機器名称</t>
    <rPh sb="0" eb="2">
      <t>キキ</t>
    </rPh>
    <rPh sb="2" eb="4">
      <t>メイショウ</t>
    </rPh>
    <phoneticPr fontId="7"/>
  </si>
  <si>
    <t>主機</t>
    <rPh sb="0" eb="2">
      <t>シュキ</t>
    </rPh>
    <phoneticPr fontId="7"/>
  </si>
  <si>
    <t>空　　調</t>
    <rPh sb="0" eb="1">
      <t>クウ</t>
    </rPh>
    <rPh sb="3" eb="4">
      <t>チョウ</t>
    </rPh>
    <phoneticPr fontId="7"/>
  </si>
  <si>
    <t>圧縮機</t>
    <rPh sb="0" eb="3">
      <t>アッシュクキ</t>
    </rPh>
    <phoneticPr fontId="7"/>
  </si>
  <si>
    <t>電気</t>
    <rPh sb="0" eb="2">
      <t>デンキ</t>
    </rPh>
    <phoneticPr fontId="7"/>
  </si>
  <si>
    <t>燃焼器</t>
    <rPh sb="0" eb="3">
      <t>ネンショウキ</t>
    </rPh>
    <phoneticPr fontId="7"/>
  </si>
  <si>
    <t>電気、ガス、油</t>
    <rPh sb="0" eb="2">
      <t>デンキ</t>
    </rPh>
    <rPh sb="6" eb="7">
      <t>アブラ</t>
    </rPh>
    <phoneticPr fontId="7"/>
  </si>
  <si>
    <t>ボイラ</t>
    <phoneticPr fontId="7"/>
  </si>
  <si>
    <t>ガスエンジン等</t>
    <rPh sb="6" eb="7">
      <t>トウ</t>
    </rPh>
    <phoneticPr fontId="7"/>
  </si>
  <si>
    <t>（一、二次兼用ポンプ含む）</t>
    <rPh sb="1" eb="2">
      <t>イチ</t>
    </rPh>
    <rPh sb="3" eb="4">
      <t>ニ</t>
    </rPh>
    <rPh sb="4" eb="5">
      <t>ジ</t>
    </rPh>
    <rPh sb="5" eb="7">
      <t>ケンヨウ</t>
    </rPh>
    <rPh sb="10" eb="11">
      <t>フク</t>
    </rPh>
    <phoneticPr fontId="7"/>
  </si>
  <si>
    <t>冷却塔</t>
    <rPh sb="0" eb="3">
      <t>レイキャクトウ</t>
    </rPh>
    <phoneticPr fontId="7"/>
  </si>
  <si>
    <t>冷却塔ファン</t>
    <rPh sb="0" eb="3">
      <t>レイキャクトウ</t>
    </rPh>
    <phoneticPr fontId="7"/>
  </si>
  <si>
    <t>冷却水ポンプ</t>
    <rPh sb="0" eb="3">
      <t>レイキャクスイ</t>
    </rPh>
    <phoneticPr fontId="7"/>
  </si>
  <si>
    <t>ファンコイルユニット</t>
    <phoneticPr fontId="7"/>
  </si>
  <si>
    <t>換　　気</t>
    <rPh sb="0" eb="1">
      <t>カン</t>
    </rPh>
    <rPh sb="3" eb="4">
      <t>キ</t>
    </rPh>
    <phoneticPr fontId="7"/>
  </si>
  <si>
    <t>給気ファン</t>
    <rPh sb="0" eb="2">
      <t>キュウキ</t>
    </rPh>
    <phoneticPr fontId="7"/>
  </si>
  <si>
    <t>排気ファン</t>
    <rPh sb="0" eb="2">
      <t>ハイキ</t>
    </rPh>
    <phoneticPr fontId="7"/>
  </si>
  <si>
    <t>（デリベントファン含む）</t>
    <rPh sb="9" eb="10">
      <t>フク</t>
    </rPh>
    <phoneticPr fontId="7"/>
  </si>
  <si>
    <t>循環ファン</t>
    <rPh sb="0" eb="2">
      <t>ジュンカン</t>
    </rPh>
    <phoneticPr fontId="7"/>
  </si>
  <si>
    <t>（調理器発熱処理等）</t>
    <rPh sb="1" eb="4">
      <t>チョウリキ</t>
    </rPh>
    <rPh sb="4" eb="6">
      <t>ハツネツ</t>
    </rPh>
    <rPh sb="6" eb="8">
      <t>ショリ</t>
    </rPh>
    <rPh sb="8" eb="9">
      <t>トウ</t>
    </rPh>
    <phoneticPr fontId="7"/>
  </si>
  <si>
    <t>換気代替空調機</t>
    <rPh sb="0" eb="2">
      <t>カンキ</t>
    </rPh>
    <rPh sb="2" eb="4">
      <t>ダイガエ</t>
    </rPh>
    <rPh sb="4" eb="7">
      <t>クウチョウキ</t>
    </rPh>
    <phoneticPr fontId="7"/>
  </si>
  <si>
    <t>（電気室、厨房等の冷房等）</t>
    <rPh sb="1" eb="3">
      <t>デンキ</t>
    </rPh>
    <rPh sb="3" eb="4">
      <t>シツ</t>
    </rPh>
    <rPh sb="5" eb="7">
      <t>チュウボウ</t>
    </rPh>
    <rPh sb="7" eb="8">
      <t>トウ</t>
    </rPh>
    <rPh sb="9" eb="11">
      <t>レイボウ</t>
    </rPh>
    <rPh sb="11" eb="12">
      <t>トウ</t>
    </rPh>
    <phoneticPr fontId="7"/>
  </si>
  <si>
    <t>照　　明</t>
    <rPh sb="0" eb="1">
      <t>アキラ</t>
    </rPh>
    <rPh sb="3" eb="4">
      <t>メイ</t>
    </rPh>
    <phoneticPr fontId="7"/>
  </si>
  <si>
    <t>照明器具</t>
    <rPh sb="0" eb="2">
      <t>ショウメイ</t>
    </rPh>
    <rPh sb="2" eb="4">
      <t>キグ</t>
    </rPh>
    <phoneticPr fontId="7"/>
  </si>
  <si>
    <t>給　　湯</t>
    <rPh sb="0" eb="1">
      <t>キュウ</t>
    </rPh>
    <rPh sb="3" eb="4">
      <t>ユ</t>
    </rPh>
    <phoneticPr fontId="7"/>
  </si>
  <si>
    <t>給湯ボイラ</t>
    <rPh sb="0" eb="2">
      <t>キュウトウ</t>
    </rPh>
    <phoneticPr fontId="7"/>
  </si>
  <si>
    <t>昇 降 機</t>
    <rPh sb="0" eb="1">
      <t>ノボル</t>
    </rPh>
    <rPh sb="2" eb="3">
      <t>タカシ</t>
    </rPh>
    <rPh sb="4" eb="5">
      <t>キ</t>
    </rPh>
    <phoneticPr fontId="7"/>
  </si>
  <si>
    <t>エレベータ、エスカレータ　他</t>
    <phoneticPr fontId="7"/>
  </si>
  <si>
    <t>風力発電　他</t>
    <rPh sb="0" eb="2">
      <t>フウリョク</t>
    </rPh>
    <rPh sb="2" eb="4">
      <t>ハツデン</t>
    </rPh>
    <rPh sb="5" eb="6">
      <t>ホカ</t>
    </rPh>
    <phoneticPr fontId="7"/>
  </si>
  <si>
    <t>注）</t>
    <rPh sb="0" eb="1">
      <t>チュウ</t>
    </rPh>
    <phoneticPr fontId="7"/>
  </si>
  <si>
    <t>２．各機器の計量値は、可能な限り計量区分ごとに分割して入力する。</t>
    <rPh sb="23" eb="25">
      <t>ブンカツ</t>
    </rPh>
    <rPh sb="27" eb="29">
      <t>ニュウリョク</t>
    </rPh>
    <phoneticPr fontId="7"/>
  </si>
  <si>
    <t>二酸化炭素みなし排出係数</t>
    <rPh sb="0" eb="5">
      <t>ニサンカタンソ</t>
    </rPh>
    <rPh sb="8" eb="12">
      <t>ハイシュツケイスウ</t>
    </rPh>
    <phoneticPr fontId="3"/>
  </si>
  <si>
    <t>「一次エネルギー換算係数」はエネルギー供給会社に確認する。デフォルト値と異なる場合は訂正する（訂正する場合は、そのエビデンスを添付する）。</t>
    <phoneticPr fontId="3"/>
  </si>
  <si>
    <t>「一次エネルギー換算係数」はエネルギー供給会社に確認する。デフォルト値と異なる場合は訂正する（訂正する場合は、そのエビデンスを添付する）</t>
    <phoneticPr fontId="3"/>
  </si>
  <si>
    <t>※計量（BEMS）データを「設備・計量区分」シートの機器名称を参照し、計量区分別に入力する</t>
    <rPh sb="1" eb="3">
      <t>ケイリョウ</t>
    </rPh>
    <phoneticPr fontId="7"/>
  </si>
  <si>
    <t>表４　計量データ集計表</t>
    <rPh sb="0" eb="1">
      <t>ヒョウ</t>
    </rPh>
    <rPh sb="3" eb="5">
      <t>ケイリョウ</t>
    </rPh>
    <rPh sb="8" eb="10">
      <t>シュウケイ</t>
    </rPh>
    <rPh sb="10" eb="11">
      <t>ヒョウ</t>
    </rPh>
    <phoneticPr fontId="7"/>
  </si>
  <si>
    <t>表５　計量データ電力集計表（発電除く）</t>
    <rPh sb="0" eb="1">
      <t>ヒョウ</t>
    </rPh>
    <rPh sb="3" eb="5">
      <t>ケイリョウ</t>
    </rPh>
    <rPh sb="8" eb="10">
      <t>デンリョク</t>
    </rPh>
    <rPh sb="10" eb="12">
      <t>シュウケイ</t>
    </rPh>
    <rPh sb="12" eb="13">
      <t>ヒョウ</t>
    </rPh>
    <rPh sb="14" eb="16">
      <t>ハツデン</t>
    </rPh>
    <rPh sb="16" eb="17">
      <t>ノゾ</t>
    </rPh>
    <phoneticPr fontId="7"/>
  </si>
  <si>
    <t>表６　計量データ換算表</t>
    <rPh sb="0" eb="1">
      <t>ヒョウ</t>
    </rPh>
    <rPh sb="3" eb="5">
      <t>ケイリョウ</t>
    </rPh>
    <rPh sb="8" eb="10">
      <t>カンザン</t>
    </rPh>
    <rPh sb="10" eb="11">
      <t>ヒョウ</t>
    </rPh>
    <phoneticPr fontId="7"/>
  </si>
  <si>
    <t>表７　計量データ電力集計表（発電、コージェネ排熱利用含む）</t>
    <rPh sb="0" eb="1">
      <t>ヒョウ</t>
    </rPh>
    <rPh sb="3" eb="5">
      <t>ケイリョウ</t>
    </rPh>
    <rPh sb="8" eb="10">
      <t>デンリョク</t>
    </rPh>
    <rPh sb="10" eb="13">
      <t>シュウケイヒョウ</t>
    </rPh>
    <rPh sb="14" eb="16">
      <t>ハツデン</t>
    </rPh>
    <rPh sb="22" eb="24">
      <t>ハイネツ</t>
    </rPh>
    <rPh sb="24" eb="26">
      <t>リヨウ</t>
    </rPh>
    <rPh sb="26" eb="27">
      <t>フク</t>
    </rPh>
    <phoneticPr fontId="7"/>
  </si>
  <si>
    <t>表９　エネルギー消費の推移</t>
    <rPh sb="0" eb="1">
      <t>ヒョウ</t>
    </rPh>
    <rPh sb="8" eb="10">
      <t>ショウヒ</t>
    </rPh>
    <rPh sb="11" eb="13">
      <t>スイイ</t>
    </rPh>
    <phoneticPr fontId="3"/>
  </si>
  <si>
    <t>=①-⑤</t>
  </si>
  <si>
    <t>事業報告書の作成について</t>
    <rPh sb="6" eb="8">
      <t>サクセイニツイテ</t>
    </rPh>
    <phoneticPr fontId="3"/>
  </si>
  <si>
    <t>この色の枠内のみ入力してください</t>
    <rPh sb="2" eb="3">
      <t>イロノ</t>
    </rPh>
    <rPh sb="4" eb="6">
      <t>ワクナイノミ</t>
    </rPh>
    <rPh sb="8" eb="10">
      <t>ニュウリョクシテクダサイ</t>
    </rPh>
    <phoneticPr fontId="3"/>
  </si>
  <si>
    <t>３．実績評価シート</t>
    <rPh sb="2" eb="6">
      <t>ジッセキヒョウカ</t>
    </rPh>
    <phoneticPr fontId="3"/>
  </si>
  <si>
    <t>提出日</t>
  </si>
  <si>
    <r>
      <t>m</t>
    </r>
    <r>
      <rPr>
        <vertAlign val="superscript"/>
        <sz val="9"/>
        <color indexed="8"/>
        <rFont val="Meiryo UI"/>
        <family val="3"/>
        <charset val="128"/>
      </rPr>
      <t>2</t>
    </r>
    <phoneticPr fontId="3"/>
  </si>
  <si>
    <t>kg-CO2/kWh</t>
  </si>
  <si>
    <t>年間ｴﾈﾙｷﾞｰ消費量</t>
    <rPh sb="0" eb="2">
      <t>ネンカン</t>
    </rPh>
    <rPh sb="8" eb="11">
      <t>ショウヒリョウ</t>
    </rPh>
    <phoneticPr fontId="3"/>
  </si>
  <si>
    <t>合計（太陽光発電、コージェネ含む・その他含む）</t>
    <rPh sb="0" eb="2">
      <t>ゴウケイ</t>
    </rPh>
    <rPh sb="3" eb="6">
      <t>タイヨウコウ</t>
    </rPh>
    <rPh sb="6" eb="8">
      <t>ハツデン</t>
    </rPh>
    <rPh sb="14" eb="15">
      <t>フク</t>
    </rPh>
    <rPh sb="19" eb="20">
      <t>タ</t>
    </rPh>
    <rPh sb="20" eb="21">
      <t>フク</t>
    </rPh>
    <phoneticPr fontId="7"/>
  </si>
  <si>
    <t>合計（太陽光発電、コージェネ含む、その他除く）</t>
    <rPh sb="0" eb="2">
      <t>ゴウケイ</t>
    </rPh>
    <rPh sb="3" eb="6">
      <t>タイヨウコウ</t>
    </rPh>
    <rPh sb="6" eb="8">
      <t>ハツデン</t>
    </rPh>
    <rPh sb="14" eb="15">
      <t>フク</t>
    </rPh>
    <rPh sb="19" eb="20">
      <t>タ</t>
    </rPh>
    <rPh sb="20" eb="21">
      <t>ノゾ</t>
    </rPh>
    <phoneticPr fontId="7"/>
  </si>
  <si>
    <t>11月分</t>
  </si>
  <si>
    <t>12月分</t>
  </si>
  <si>
    <t>軽油</t>
    <rPh sb="0" eb="2">
      <t>ケイユ</t>
    </rPh>
    <phoneticPr fontId="3"/>
  </si>
  <si>
    <t>A重油</t>
    <rPh sb="1" eb="3">
      <t>ジュウユ</t>
    </rPh>
    <phoneticPr fontId="7"/>
  </si>
  <si>
    <t>L</t>
    <phoneticPr fontId="3"/>
  </si>
  <si>
    <t>tC/GJ</t>
    <phoneticPr fontId="3"/>
  </si>
  <si>
    <t>都市ガス</t>
    <rPh sb="0" eb="2">
      <t>トシ</t>
    </rPh>
    <phoneticPr fontId="7"/>
  </si>
  <si>
    <t>産気率（m3/kg）</t>
    <rPh sb="0" eb="1">
      <t>サン</t>
    </rPh>
    <rPh sb="1" eb="2">
      <t>キ</t>
    </rPh>
    <rPh sb="2" eb="3">
      <t>リツ</t>
    </rPh>
    <phoneticPr fontId="3"/>
  </si>
  <si>
    <t>単位発熱量（MJ/kg）</t>
    <rPh sb="0" eb="2">
      <t>タンイ</t>
    </rPh>
    <rPh sb="2" eb="5">
      <t>ハツネツリョウ</t>
    </rPh>
    <phoneticPr fontId="3"/>
  </si>
  <si>
    <t>GJ/kg</t>
    <phoneticPr fontId="3"/>
  </si>
  <si>
    <t>都市ガス</t>
    <rPh sb="0" eb="2">
      <t>トシガス</t>
    </rPh>
    <phoneticPr fontId="3"/>
  </si>
  <si>
    <t>都市ｶﾞｽ</t>
    <phoneticPr fontId="3"/>
  </si>
  <si>
    <t>m3</t>
    <phoneticPr fontId="3"/>
  </si>
  <si>
    <t>A重油</t>
    <rPh sb="1" eb="3">
      <t>ジュウユ</t>
    </rPh>
    <phoneticPr fontId="3"/>
  </si>
  <si>
    <t>CO2排出量（kg）</t>
    <rPh sb="3" eb="6">
      <t>ハイシュツリョウ</t>
    </rPh>
    <phoneticPr fontId="3"/>
  </si>
  <si>
    <t>L1</t>
    <phoneticPr fontId="3"/>
  </si>
  <si>
    <t>L2</t>
    <phoneticPr fontId="3"/>
  </si>
  <si>
    <t>[GJ/年]</t>
    <rPh sb="4" eb="5">
      <t>ネン</t>
    </rPh>
    <phoneticPr fontId="7"/>
  </si>
  <si>
    <t>[tCO2/GJ]</t>
    <phoneticPr fontId="3"/>
  </si>
  <si>
    <t>[GJ/年]</t>
    <phoneticPr fontId="7"/>
  </si>
  <si>
    <t>[%]</t>
    <phoneticPr fontId="7"/>
  </si>
  <si>
    <t>二酸化炭素
みなし削減量</t>
    <rPh sb="0" eb="5">
      <t>ニサンカタンソ</t>
    </rPh>
    <phoneticPr fontId="3"/>
  </si>
  <si>
    <t>[tCO2/GJ]</t>
    <phoneticPr fontId="3"/>
  </si>
  <si>
    <t>事業完了時の
基準一次ｴﾈﾙｷﾞｰ
消費量（その他を除く）</t>
    <rPh sb="0" eb="5">
      <t>ジギョウカンリョウジノ</t>
    </rPh>
    <rPh sb="7" eb="11">
      <t>キジュンイｔ</t>
    </rPh>
    <rPh sb="24" eb="25">
      <t>タ</t>
    </rPh>
    <rPh sb="26" eb="27">
      <t>ノゾク</t>
    </rPh>
    <phoneticPr fontId="3"/>
  </si>
  <si>
    <t>5月分</t>
    <phoneticPr fontId="3"/>
  </si>
  <si>
    <t>6月分</t>
    <phoneticPr fontId="3"/>
  </si>
  <si>
    <t>7月分</t>
    <phoneticPr fontId="3"/>
  </si>
  <si>
    <t>8月分</t>
    <phoneticPr fontId="3"/>
  </si>
  <si>
    <t>9月分</t>
    <phoneticPr fontId="3"/>
  </si>
  <si>
    <t>10月分</t>
    <phoneticPr fontId="3"/>
  </si>
  <si>
    <t>2月分</t>
    <phoneticPr fontId="3"/>
  </si>
  <si>
    <t>3月分</t>
    <phoneticPr fontId="3"/>
  </si>
  <si>
    <t>[GJ]</t>
    <phoneticPr fontId="3"/>
  </si>
  <si>
    <t>4月分</t>
    <phoneticPr fontId="3"/>
  </si>
  <si>
    <t>1月分</t>
    <rPh sb="1" eb="2">
      <t>ツキ</t>
    </rPh>
    <rPh sb="2" eb="3">
      <t>ブン</t>
    </rPh>
    <phoneticPr fontId="3"/>
  </si>
  <si>
    <t>[ｔCO2]  </t>
    <phoneticPr fontId="3"/>
  </si>
  <si>
    <t>[ｔCO2] </t>
    <phoneticPr fontId="3"/>
  </si>
  <si>
    <t>[％]</t>
    <phoneticPr fontId="3"/>
  </si>
  <si>
    <t>①
CO2排出量
（基準値を
ｔCO2換算）</t>
    <phoneticPr fontId="3"/>
  </si>
  <si>
    <t>④
ｴﾈﾙｷﾞｰ
消費量</t>
    <phoneticPr fontId="3"/>
  </si>
  <si>
    <t>⑤
CO2排出量</t>
    <phoneticPr fontId="3"/>
  </si>
  <si>
    <t>⑥
CO2換算量</t>
    <phoneticPr fontId="3"/>
  </si>
  <si>
    <t>⑦
CO2排出量</t>
    <phoneticPr fontId="3"/>
  </si>
  <si>
    <t>⑧
CO2削減量
（創ｴﾈ除く）</t>
    <phoneticPr fontId="3"/>
  </si>
  <si>
    <t xml:space="preserve">⑨
CO2削減量
（創ｴﾈ含む）
</t>
    <phoneticPr fontId="3"/>
  </si>
  <si>
    <t>=①-⑦</t>
    <phoneticPr fontId="3"/>
  </si>
  <si>
    <t>＝②-③</t>
    <phoneticPr fontId="3"/>
  </si>
  <si>
    <t xml:space="preserve">⑩
CO2削減率
（創ｴﾈ除く）
</t>
    <phoneticPr fontId="3"/>
  </si>
  <si>
    <t>=⑧/①</t>
    <phoneticPr fontId="3"/>
  </si>
  <si>
    <t>=⑨/①</t>
    <phoneticPr fontId="3"/>
  </si>
  <si>
    <t>小計</t>
    <rPh sb="0" eb="1">
      <t>ショウ</t>
    </rPh>
    <rPh sb="1" eb="2">
      <t>ケイ</t>
    </rPh>
    <phoneticPr fontId="3"/>
  </si>
  <si>
    <t xml:space="preserve">⑪
CO2削減率
（創ｴﾈ含む）
</t>
    <rPh sb="13" eb="14">
      <t>フク</t>
    </rPh>
    <phoneticPr fontId="3"/>
  </si>
  <si>
    <t>　該当する月別実績の、水色背景のセル内に計量データやエビデンスを入力してください</t>
    <rPh sb="1" eb="3">
      <t>ガイトウスル</t>
    </rPh>
    <rPh sb="5" eb="9">
      <t>ツキベツ</t>
    </rPh>
    <rPh sb="11" eb="13">
      <t>ミズイロ</t>
    </rPh>
    <rPh sb="13" eb="15">
      <t>ハイケイノ</t>
    </rPh>
    <rPh sb="18" eb="19">
      <t>ナイニ</t>
    </rPh>
    <rPh sb="20" eb="22">
      <t>ケイリョウデータヤ</t>
    </rPh>
    <rPh sb="32" eb="34">
      <t>ニュウリョクシテクダサイ</t>
    </rPh>
    <phoneticPr fontId="3"/>
  </si>
  <si>
    <t xml:space="preserve">※表1（電気・燃料の支払記録に基づく実績データ）と表２（太陽光等の発電量）の合計と、表３（BEMSによる計量データ）の差異が極端に大きくないことを確認してください。
</t>
    <rPh sb="1" eb="2">
      <t>ヒョウ１</t>
    </rPh>
    <rPh sb="4" eb="6">
      <t>デンキ・ネンリョウトウ</t>
    </rPh>
    <rPh sb="10" eb="14">
      <t>シハライキロク</t>
    </rPh>
    <rPh sb="15" eb="16">
      <t>モトヅク</t>
    </rPh>
    <rPh sb="18" eb="20">
      <t>ジッセキデータ</t>
    </rPh>
    <rPh sb="25" eb="26">
      <t>ヒョウ</t>
    </rPh>
    <rPh sb="28" eb="32">
      <t>タイヨウコウトウ</t>
    </rPh>
    <rPh sb="33" eb="36">
      <t>ハツデンリョウ</t>
    </rPh>
    <rPh sb="38" eb="40">
      <t>ゴウケイ</t>
    </rPh>
    <rPh sb="42" eb="43">
      <t>ヒョウ</t>
    </rPh>
    <rPh sb="52" eb="54">
      <t>ケイリョウ</t>
    </rPh>
    <rPh sb="59" eb="61">
      <t>サイ</t>
    </rPh>
    <rPh sb="62" eb="64">
      <t>キョクタン</t>
    </rPh>
    <rPh sb="65" eb="66">
      <t>オオ</t>
    </rPh>
    <rPh sb="73" eb="75">
      <t>カクニン</t>
    </rPh>
    <phoneticPr fontId="3"/>
  </si>
  <si>
    <t>電力消費量2</t>
    <rPh sb="0" eb="2">
      <t>デンリョク</t>
    </rPh>
    <rPh sb="2" eb="5">
      <t>ショウヒリョウ</t>
    </rPh>
    <phoneticPr fontId="7"/>
  </si>
  <si>
    <t>電力消費量</t>
    <rPh sb="0" eb="2">
      <t>デンリョク</t>
    </rPh>
    <rPh sb="2" eb="5">
      <t>ショウヒリョウ</t>
    </rPh>
    <phoneticPr fontId="7"/>
  </si>
  <si>
    <t>※LPガスを使用される場合、右のプルダウンからLPガスの種類を選択してください</t>
    <rPh sb="14" eb="15">
      <t>ミギ</t>
    </rPh>
    <phoneticPr fontId="3"/>
  </si>
  <si>
    <t>補助事業の名称：</t>
    <rPh sb="0" eb="2">
      <t>ホジョ</t>
    </rPh>
    <rPh sb="2" eb="4">
      <t>ジギョウ</t>
    </rPh>
    <rPh sb="5" eb="7">
      <t>メイショウ</t>
    </rPh>
    <phoneticPr fontId="7"/>
  </si>
  <si>
    <t>新築・既築・増改築の区分：</t>
    <rPh sb="0" eb="2">
      <t>シンチク</t>
    </rPh>
    <rPh sb="3" eb="4">
      <t>キ</t>
    </rPh>
    <rPh sb="4" eb="5">
      <t>チク</t>
    </rPh>
    <rPh sb="6" eb="9">
      <t>ゾウカイチク</t>
    </rPh>
    <rPh sb="10" eb="12">
      <t>クブン</t>
    </rPh>
    <rPh sb="11" eb="12">
      <t>コウク</t>
    </rPh>
    <phoneticPr fontId="7"/>
  </si>
  <si>
    <t>大分類</t>
    <rPh sb="0" eb="3">
      <t>ダイブンルイ</t>
    </rPh>
    <phoneticPr fontId="3"/>
  </si>
  <si>
    <t>小分類</t>
    <rPh sb="0" eb="3">
      <t>ショウブンルイ</t>
    </rPh>
    <phoneticPr fontId="3"/>
  </si>
  <si>
    <t>建物概要等</t>
    <rPh sb="0" eb="2">
      <t>タテモノ</t>
    </rPh>
    <rPh sb="2" eb="4">
      <t>ガイヨウ</t>
    </rPh>
    <rPh sb="4" eb="5">
      <t>トウ</t>
    </rPh>
    <phoneticPr fontId="7"/>
  </si>
  <si>
    <t xml:space="preserve">  （紛失時等にはエネルギー供給会社に相談し、使用量証明書をご用意ください）</t>
    <phoneticPr fontId="3"/>
  </si>
  <si>
    <r>
      <t>※エネルギー購入先発行の計量伝票(検針票)または請求書等の使用量を入力する（</t>
    </r>
    <r>
      <rPr>
        <b/>
        <sz val="9"/>
        <color rgb="FFFF0000"/>
        <rFont val="Meiryo UI"/>
        <family val="3"/>
        <charset val="128"/>
      </rPr>
      <t>エビデンスの写しを添付すること</t>
    </r>
    <r>
      <rPr>
        <sz val="9"/>
        <color rgb="FFFF0000"/>
        <rFont val="Meiryo UI"/>
        <family val="3"/>
        <charset val="128"/>
      </rPr>
      <t>）。</t>
    </r>
    <rPh sb="17" eb="20">
      <t>ケンシンヒョウ</t>
    </rPh>
    <rPh sb="29" eb="31">
      <t>シヨウ</t>
    </rPh>
    <rPh sb="31" eb="32">
      <t>リョウ</t>
    </rPh>
    <rPh sb="33" eb="35">
      <t>ニュウリョク</t>
    </rPh>
    <rPh sb="44" eb="45">
      <t>ウツ</t>
    </rPh>
    <rPh sb="47" eb="49">
      <t>テンプ</t>
    </rPh>
    <phoneticPr fontId="7"/>
  </si>
  <si>
    <t>４．月別実績シート</t>
    <rPh sb="2" eb="6">
      <t>ツキベツジッセキ</t>
    </rPh>
    <phoneticPr fontId="3"/>
  </si>
  <si>
    <t>　</t>
    <phoneticPr fontId="3"/>
  </si>
  <si>
    <t>理由書と再計算資料を添付する</t>
    <phoneticPr fontId="7"/>
  </si>
  <si>
    <t>　　※必要例</t>
    <rPh sb="3" eb="5">
      <t>ヒツヨウ</t>
    </rPh>
    <rPh sb="5" eb="6">
      <t>レイ</t>
    </rPh>
    <phoneticPr fontId="3"/>
  </si>
  <si>
    <t>採択年度：</t>
    <rPh sb="0" eb="2">
      <t>サイタク</t>
    </rPh>
    <rPh sb="2" eb="4">
      <t>ネンド</t>
    </rPh>
    <phoneticPr fontId="3"/>
  </si>
  <si>
    <t>２　事業実施による二酸化炭素排出削減効果について</t>
    <phoneticPr fontId="3"/>
  </si>
  <si>
    <t>事務所等</t>
    <rPh sb="0" eb="2">
      <t>ジム</t>
    </rPh>
    <rPh sb="2" eb="4">
      <t>ショナド</t>
    </rPh>
    <phoneticPr fontId="3"/>
  </si>
  <si>
    <t>ホテル等</t>
    <rPh sb="3" eb="4">
      <t>ナド</t>
    </rPh>
    <phoneticPr fontId="3"/>
  </si>
  <si>
    <t>病院等</t>
    <rPh sb="0" eb="2">
      <t>ビョウイン</t>
    </rPh>
    <rPh sb="2" eb="3">
      <t>ナド</t>
    </rPh>
    <phoneticPr fontId="3"/>
  </si>
  <si>
    <t>物品販売業を営む店舗等</t>
    <rPh sb="0" eb="2">
      <t>ブッピン</t>
    </rPh>
    <rPh sb="2" eb="4">
      <t>ハンバイ</t>
    </rPh>
    <rPh sb="4" eb="5">
      <t>ギョウ</t>
    </rPh>
    <rPh sb="6" eb="7">
      <t>イトナ</t>
    </rPh>
    <rPh sb="8" eb="10">
      <t>テンポ</t>
    </rPh>
    <rPh sb="10" eb="11">
      <t>ナド</t>
    </rPh>
    <phoneticPr fontId="3"/>
  </si>
  <si>
    <t>学校等</t>
    <rPh sb="0" eb="2">
      <t>ガッコウ</t>
    </rPh>
    <rPh sb="2" eb="3">
      <t>トウ</t>
    </rPh>
    <phoneticPr fontId="3"/>
  </si>
  <si>
    <t>飲食店等</t>
    <rPh sb="0" eb="2">
      <t>インショク</t>
    </rPh>
    <rPh sb="2" eb="3">
      <t>テン</t>
    </rPh>
    <rPh sb="3" eb="4">
      <t>トウ</t>
    </rPh>
    <phoneticPr fontId="3"/>
  </si>
  <si>
    <t>集会所等</t>
    <rPh sb="0" eb="2">
      <t>シュウカイ</t>
    </rPh>
    <rPh sb="2" eb="3">
      <t>ジョ</t>
    </rPh>
    <rPh sb="3" eb="4">
      <t>ナド</t>
    </rPh>
    <phoneticPr fontId="3"/>
  </si>
  <si>
    <t>大分類</t>
    <rPh sb="0" eb="3">
      <t>ダイブンルイ</t>
    </rPh>
    <phoneticPr fontId="3"/>
  </si>
  <si>
    <t>小分類</t>
    <rPh sb="0" eb="3">
      <t>ショウブンルイ</t>
    </rPh>
    <phoneticPr fontId="3"/>
  </si>
  <si>
    <t>事務所</t>
    <rPh sb="0" eb="2">
      <t>ジム</t>
    </rPh>
    <rPh sb="2" eb="3">
      <t>ショ</t>
    </rPh>
    <phoneticPr fontId="3"/>
  </si>
  <si>
    <t>官公署</t>
    <rPh sb="0" eb="2">
      <t>カンコウ</t>
    </rPh>
    <rPh sb="2" eb="3">
      <t>ショ</t>
    </rPh>
    <phoneticPr fontId="3"/>
  </si>
  <si>
    <t>ホテル</t>
    <phoneticPr fontId="3"/>
  </si>
  <si>
    <t>旅館</t>
    <rPh sb="0" eb="2">
      <t>リョカン</t>
    </rPh>
    <phoneticPr fontId="3"/>
  </si>
  <si>
    <t>病院</t>
    <rPh sb="0" eb="2">
      <t>ビョウイン</t>
    </rPh>
    <phoneticPr fontId="3"/>
  </si>
  <si>
    <t>老人ホーム</t>
    <rPh sb="0" eb="2">
      <t>ロウジン</t>
    </rPh>
    <phoneticPr fontId="3"/>
  </si>
  <si>
    <t>身体障がい者福祉ホーム</t>
    <rPh sb="0" eb="2">
      <t>シンタイ</t>
    </rPh>
    <rPh sb="2" eb="3">
      <t>ショウ</t>
    </rPh>
    <rPh sb="5" eb="6">
      <t>シャ</t>
    </rPh>
    <rPh sb="6" eb="8">
      <t>フクシ</t>
    </rPh>
    <phoneticPr fontId="3"/>
  </si>
  <si>
    <t>百貨店</t>
    <rPh sb="0" eb="3">
      <t>ヒャッカテン</t>
    </rPh>
    <phoneticPr fontId="3"/>
  </si>
  <si>
    <t>マーケット</t>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</si>
  <si>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</si>
  <si>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</si>
  <si>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</si>
  <si>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大学</t>
    <rPh sb="0" eb="2">
      <t>ダイガク</t>
    </rPh>
    <phoneticPr fontId="3"/>
  </si>
  <si>
    <t>高等専門学校</t>
    <rPh sb="0" eb="2">
      <t>コウトウ</t>
    </rPh>
    <rPh sb="2" eb="4">
      <t>センモン</t>
    </rPh>
    <rPh sb="4" eb="6">
      <t>ガッコウ</t>
    </rPh>
    <phoneticPr fontId="3"/>
  </si>
  <si>
    <t>専修学校</t>
    <rPh sb="0" eb="2">
      <t>センシュウ</t>
    </rPh>
    <rPh sb="2" eb="4">
      <t>ガッコウ</t>
    </rPh>
    <phoneticPr fontId="3"/>
  </si>
  <si>
    <t>各種学校</t>
    <rPh sb="0" eb="2">
      <t>カクシュ</t>
    </rPh>
    <rPh sb="2" eb="4">
      <t>ガッコウ</t>
    </rPh>
    <phoneticPr fontId="3"/>
  </si>
  <si>
    <t>飲食店</t>
    <rPh sb="0" eb="2">
      <t>インショク</t>
    </rPh>
    <rPh sb="2" eb="3">
      <t>テン</t>
    </rPh>
    <phoneticPr fontId="3"/>
  </si>
  <si>
    <t>食堂</t>
    <rPh sb="0" eb="2">
      <t>ショクドウ</t>
    </rPh>
    <phoneticPr fontId="3"/>
  </si>
  <si>
    <t>喫茶店</t>
    <rPh sb="0" eb="3">
      <t>キッサテン</t>
    </rPh>
    <phoneticPr fontId="3"/>
  </si>
  <si>
    <t>図書館</t>
    <rPh sb="0" eb="3">
      <t>トショカン</t>
    </rPh>
    <phoneticPr fontId="3"/>
  </si>
  <si>
    <t>博物館</t>
    <rPh sb="0" eb="3">
      <t>ハクブツカン</t>
    </rPh>
    <phoneticPr fontId="3"/>
  </si>
  <si>
    <t>体育館</t>
    <rPh sb="0" eb="3">
      <t>タイイクカン</t>
    </rPh>
    <phoneticPr fontId="3"/>
  </si>
  <si>
    <t>公会堂</t>
    <rPh sb="0" eb="3">
      <t>コウカイドウ</t>
    </rPh>
    <phoneticPr fontId="3"/>
  </si>
  <si>
    <t>集会所</t>
    <rPh sb="0" eb="2">
      <t>シュウカイ</t>
    </rPh>
    <rPh sb="2" eb="3">
      <t>ジョ</t>
    </rPh>
    <phoneticPr fontId="3"/>
  </si>
  <si>
    <t>１．機器名称を参照し、計量区分別に【月別実績（〇回目）】シートの表3へ入力する。</t>
    <rPh sb="2" eb="4">
      <t>キキ</t>
    </rPh>
    <rPh sb="4" eb="6">
      <t>メイショウ</t>
    </rPh>
    <rPh sb="7" eb="9">
      <t>サンショウ</t>
    </rPh>
    <rPh sb="11" eb="13">
      <t>ケイリョウ</t>
    </rPh>
    <rPh sb="13" eb="15">
      <t>クブン</t>
    </rPh>
    <rPh sb="15" eb="16">
      <t>ベツ</t>
    </rPh>
    <rPh sb="18" eb="20">
      <t>ツキベツ</t>
    </rPh>
    <rPh sb="20" eb="22">
      <t>ジッセキ</t>
    </rPh>
    <rPh sb="24" eb="25">
      <t>カイ</t>
    </rPh>
    <rPh sb="25" eb="26">
      <t>メ</t>
    </rPh>
    <rPh sb="32" eb="33">
      <t>ヒョウ</t>
    </rPh>
    <rPh sb="35" eb="37">
      <t>ニュウリョク</t>
    </rPh>
    <phoneticPr fontId="7"/>
  </si>
  <si>
    <t>　【事業報告ｼｰﾄ】,【実績評価ｼｰﾄ】,【月別実績ｼｰﾄ】の入力結果が自動反映されますので、入力は不要です</t>
    <rPh sb="2" eb="4">
      <t>ジギョウ</t>
    </rPh>
    <rPh sb="4" eb="6">
      <t>ホウコク</t>
    </rPh>
    <rPh sb="12" eb="14">
      <t>ジッセキ</t>
    </rPh>
    <rPh sb="14" eb="16">
      <t>ヒョウカ</t>
    </rPh>
    <rPh sb="22" eb="24">
      <t>ツキベツ</t>
    </rPh>
    <rPh sb="24" eb="26">
      <t>ジッセキ</t>
    </rPh>
    <rPh sb="31" eb="33">
      <t>ニュウリョク</t>
    </rPh>
    <rPh sb="33" eb="35">
      <t>ケッカ</t>
    </rPh>
    <rPh sb="36" eb="38">
      <t>ジドウ</t>
    </rPh>
    <rPh sb="38" eb="40">
      <t>ハンエイ</t>
    </rPh>
    <rPh sb="47" eb="49">
      <t>ニュウリョク</t>
    </rPh>
    <rPh sb="50" eb="52">
      <t>フヨウ</t>
    </rPh>
    <phoneticPr fontId="3"/>
  </si>
  <si>
    <t>CO2
排出係数</t>
    <rPh sb="4" eb="6">
      <t>ハイシュツ</t>
    </rPh>
    <rPh sb="6" eb="8">
      <t>ケイスウ</t>
    </rPh>
    <phoneticPr fontId="3"/>
  </si>
  <si>
    <t>CO2
換算値</t>
    <rPh sb="4" eb="7">
      <t>カンザンチ</t>
    </rPh>
    <phoneticPr fontId="3"/>
  </si>
  <si>
    <t>年度二酸化炭素排出削減量（実績）</t>
    <phoneticPr fontId="3"/>
  </si>
  <si>
    <t>年度二酸化炭素排出削減量（実績）</t>
    <phoneticPr fontId="3"/>
  </si>
  <si>
    <t>基準一次</t>
    <rPh sb="0" eb="2">
      <t>キジュｎ</t>
    </rPh>
    <rPh sb="2" eb="4">
      <t>セッケイイチジ</t>
    </rPh>
    <phoneticPr fontId="3"/>
  </si>
  <si>
    <t>設計一次
エネルギー
消費量</t>
    <rPh sb="0" eb="2">
      <t>セッケイ</t>
    </rPh>
    <rPh sb="2" eb="4">
      <t>イチジ</t>
    </rPh>
    <rPh sb="11" eb="14">
      <t>ショウヒリョウ</t>
    </rPh>
    <phoneticPr fontId="7"/>
  </si>
  <si>
    <t>エアハンドリングユニット</t>
    <phoneticPr fontId="7"/>
  </si>
  <si>
    <r>
      <t>　③エネルギー供給会社発行のエネルギー使用量の証明書（電気・ガス・油等の検針票の写し）</t>
    </r>
    <r>
      <rPr>
        <sz val="11"/>
        <color rgb="FFFF0000"/>
        <rFont val="Meiryo UI"/>
        <family val="2"/>
        <charset val="128"/>
      </rPr>
      <t>PDF形式で保存</t>
    </r>
    <rPh sb="36" eb="39">
      <t>ケンシンヒョウ</t>
    </rPh>
    <rPh sb="40" eb="41">
      <t>ウツ</t>
    </rPh>
    <rPh sb="46" eb="48">
      <t xml:space="preserve">ケイシキ </t>
    </rPh>
    <rPh sb="49" eb="51">
      <t xml:space="preserve">ホゾｎ </t>
    </rPh>
    <phoneticPr fontId="3"/>
  </si>
  <si>
    <t>※本Excelファイル等、電子データでの提出を前提としています。</t>
    <rPh sb="1" eb="2">
      <t xml:space="preserve">ホンファイル </t>
    </rPh>
    <rPh sb="11" eb="12">
      <t xml:space="preserve">トウ </t>
    </rPh>
    <rPh sb="13" eb="15">
      <t xml:space="preserve">デンシデータ </t>
    </rPh>
    <rPh sb="20" eb="22">
      <t xml:space="preserve">テイシュツ </t>
    </rPh>
    <rPh sb="23" eb="25">
      <t xml:space="preserve">ゼンテイ トクベツナリユウガアッテ インサツブツノ テイシュツヲ インサツ ヨミカエテクダサイ </t>
    </rPh>
    <phoneticPr fontId="3"/>
  </si>
  <si>
    <r>
      <t>　④追加資料（必要な場合のみ）</t>
    </r>
    <r>
      <rPr>
        <sz val="11"/>
        <color rgb="FFFF0000"/>
        <rFont val="Meiryo UI"/>
        <family val="2"/>
        <charset val="128"/>
      </rPr>
      <t>本ファイル内またはWord、Excel、PDF形式</t>
    </r>
    <rPh sb="2" eb="4">
      <t>ツイカ</t>
    </rPh>
    <rPh sb="4" eb="6">
      <t>シリョウ</t>
    </rPh>
    <rPh sb="7" eb="9">
      <t>ヒツヨウ</t>
    </rPh>
    <rPh sb="10" eb="12">
      <t>バアイ</t>
    </rPh>
    <rPh sb="15" eb="16">
      <t xml:space="preserve">ホンファイル </t>
    </rPh>
    <rPh sb="20" eb="21">
      <t xml:space="preserve">ナイ </t>
    </rPh>
    <rPh sb="38" eb="40">
      <t xml:space="preserve">ケイシキ </t>
    </rPh>
    <phoneticPr fontId="3"/>
  </si>
  <si>
    <r>
      <t>【提出書類一覧】　　</t>
    </r>
    <r>
      <rPr>
        <sz val="11"/>
        <color rgb="FFFF0000"/>
        <rFont val="Meiryo UI"/>
        <family val="2"/>
        <charset val="128"/>
      </rPr>
      <t>印刷物の提出は不要です</t>
    </r>
    <rPh sb="10" eb="13">
      <t>インサツ</t>
    </rPh>
    <rPh sb="17" eb="19">
      <t xml:space="preserve">フヨウデス </t>
    </rPh>
    <phoneticPr fontId="3"/>
  </si>
  <si>
    <t>別紙１</t>
    <phoneticPr fontId="3"/>
  </si>
  <si>
    <t>空調機</t>
    <rPh sb="0" eb="3">
      <t xml:space="preserve">クウチョウキ </t>
    </rPh>
    <phoneticPr fontId="3"/>
  </si>
  <si>
    <t>空調機</t>
    <rPh sb="0" eb="1">
      <t xml:space="preserve">クウチョウキ </t>
    </rPh>
    <phoneticPr fontId="3"/>
  </si>
  <si>
    <t>備考（測定対象設備名等、適宜使用してください）</t>
    <rPh sb="0" eb="2">
      <t>ビコウ</t>
    </rPh>
    <rPh sb="3" eb="5">
      <t>ソクテイ</t>
    </rPh>
    <rPh sb="5" eb="7">
      <t>タイショウ</t>
    </rPh>
    <rPh sb="7" eb="9">
      <t>セツビ</t>
    </rPh>
    <rPh sb="9" eb="10">
      <t>メイ</t>
    </rPh>
    <rPh sb="10" eb="11">
      <t>トウ</t>
    </rPh>
    <rPh sb="12" eb="14">
      <t>テキギ</t>
    </rPh>
    <rPh sb="14" eb="16">
      <t>シヨウ</t>
    </rPh>
    <phoneticPr fontId="3"/>
  </si>
  <si>
    <t>CO2排出係数</t>
    <rPh sb="3" eb="5">
      <t>ハイシュツ</t>
    </rPh>
    <rPh sb="5" eb="7">
      <t>ケイスウ</t>
    </rPh>
    <phoneticPr fontId="3"/>
  </si>
  <si>
    <t>表10　CO2排出量集計</t>
    <rPh sb="0" eb="1">
      <t>ヒョウ</t>
    </rPh>
    <rPh sb="7" eb="10">
      <t>ハイシュツリョウ</t>
    </rPh>
    <rPh sb="10" eb="12">
      <t>シュウケイ</t>
    </rPh>
    <phoneticPr fontId="3"/>
  </si>
  <si>
    <t>電力</t>
    <rPh sb="0" eb="2">
      <t>デンリョク</t>
    </rPh>
    <phoneticPr fontId="3"/>
  </si>
  <si>
    <t>ガス</t>
    <phoneticPr fontId="3"/>
  </si>
  <si>
    <t>油</t>
    <rPh sb="0" eb="1">
      <t>アブラ</t>
    </rPh>
    <phoneticPr fontId="3"/>
  </si>
  <si>
    <t>その他</t>
    <rPh sb="2" eb="3">
      <t>タ</t>
    </rPh>
    <phoneticPr fontId="3"/>
  </si>
  <si>
    <t>ＣＯ２排出量計</t>
    <rPh sb="3" eb="6">
      <t>ハイシュツリョウ</t>
    </rPh>
    <rPh sb="6" eb="7">
      <t>ケイ</t>
    </rPh>
    <phoneticPr fontId="3"/>
  </si>
  <si>
    <t>kgCO2</t>
    <phoneticPr fontId="3"/>
  </si>
  <si>
    <t>　　※Aファイル、Bファイル提出に係る注意事項</t>
    <rPh sb="14" eb="16">
      <t xml:space="preserve">テイシュツ </t>
    </rPh>
    <rPh sb="17" eb="18">
      <t xml:space="preserve">カカル </t>
    </rPh>
    <rPh sb="19" eb="23">
      <t xml:space="preserve">チュウイジコウ </t>
    </rPh>
    <phoneticPr fontId="3"/>
  </si>
  <si>
    <t>令和</t>
    <rPh sb="0" eb="2">
      <t xml:space="preserve">レイワ </t>
    </rPh>
    <phoneticPr fontId="3"/>
  </si>
  <si>
    <t>　②計測データ</t>
    <phoneticPr fontId="3"/>
  </si>
  <si>
    <t>　　※BEMSの月別/設備別（照明・空調・換気・給湯・昇降機・その他・太陽光等）計測データ表を本エクセルで作成してください</t>
    <rPh sb="15" eb="17">
      <t>ショウメイ</t>
    </rPh>
    <rPh sb="27" eb="30">
      <t xml:space="preserve">ショウコウキ </t>
    </rPh>
    <rPh sb="47" eb="48">
      <t xml:space="preserve">ホｎ </t>
    </rPh>
    <phoneticPr fontId="3"/>
  </si>
  <si>
    <t>　　【目標未達の場合の理由書の説明資料、Aファイル、Bファイルの説明資料、特に説明が必要な事項に関する説明資料等</t>
    <rPh sb="3" eb="7">
      <t xml:space="preserve">モクヒョウミタツ </t>
    </rPh>
    <rPh sb="8" eb="10">
      <t>バアイ</t>
    </rPh>
    <rPh sb="11" eb="14">
      <t>リユウショ</t>
    </rPh>
    <rPh sb="32" eb="34">
      <t xml:space="preserve">セツメイショ </t>
    </rPh>
    <rPh sb="34" eb="36">
      <t xml:space="preserve">シリョウ </t>
    </rPh>
    <rPh sb="37" eb="38">
      <t xml:space="preserve">トクニ </t>
    </rPh>
    <rPh sb="39" eb="41">
      <t xml:space="preserve">セツメイガヒツヨウナ </t>
    </rPh>
    <rPh sb="45" eb="47">
      <t xml:space="preserve">ジコウ </t>
    </rPh>
    <rPh sb="48" eb="49">
      <t xml:space="preserve">カンスル </t>
    </rPh>
    <rPh sb="51" eb="56">
      <t xml:space="preserve">セツメイシリョウトウ </t>
    </rPh>
    <phoneticPr fontId="3"/>
  </si>
  <si>
    <t>提出期限　４月末日</t>
    <rPh sb="0" eb="2">
      <t>テイシュツ</t>
    </rPh>
    <rPh sb="2" eb="4">
      <t>キゲン</t>
    </rPh>
    <rPh sb="6" eb="8">
      <t>ガツマツ</t>
    </rPh>
    <rPh sb="8" eb="9">
      <t>ビ</t>
    </rPh>
    <phoneticPr fontId="3"/>
  </si>
  <si>
    <t>令和</t>
    <rPh sb="0" eb="2">
      <t>レイワ</t>
    </rPh>
    <phoneticPr fontId="3"/>
  </si>
  <si>
    <t xml:space="preserve"> ※年度を入力して下さい</t>
    <rPh sb="2" eb="4">
      <t>ネンド</t>
    </rPh>
    <rPh sb="5" eb="7">
      <t>ニュウリョク</t>
    </rPh>
    <rPh sb="9" eb="10">
      <t>クダ</t>
    </rPh>
    <phoneticPr fontId="3"/>
  </si>
  <si>
    <t>年度</t>
    <rPh sb="0" eb="2">
      <t>ネンド</t>
    </rPh>
    <phoneticPr fontId="3"/>
  </si>
  <si>
    <t>申請者名</t>
    <rPh sb="0" eb="3">
      <t>シンセイシャ</t>
    </rPh>
    <rPh sb="3" eb="4">
      <t>メイ</t>
    </rPh>
    <phoneticPr fontId="3"/>
  </si>
  <si>
    <t>ID:</t>
    <phoneticPr fontId="3"/>
  </si>
  <si>
    <t>「未評価技術」やその他のWEBプログラムで計算できない設備を補助対象とした場合、</t>
    <rPh sb="1" eb="6">
      <t>ミヒョウカギジュツ</t>
    </rPh>
    <rPh sb="10" eb="11">
      <t>タ</t>
    </rPh>
    <rPh sb="21" eb="23">
      <t>ケイサン</t>
    </rPh>
    <rPh sb="27" eb="29">
      <t>セツビ</t>
    </rPh>
    <rPh sb="30" eb="34">
      <t>ホジョタイショウ</t>
    </rPh>
    <rPh sb="37" eb="39">
      <t>バアイ</t>
    </rPh>
    <phoneticPr fontId="3"/>
  </si>
  <si>
    <t>1．導入設備</t>
    <rPh sb="2" eb="4">
      <t>ドウニュウ</t>
    </rPh>
    <rPh sb="4" eb="6">
      <t>セツビ</t>
    </rPh>
    <phoneticPr fontId="3"/>
  </si>
  <si>
    <t>2．計画時の省エネ効果の見込み</t>
    <rPh sb="2" eb="5">
      <t>ケイカクジ</t>
    </rPh>
    <rPh sb="6" eb="7">
      <t>ショウ</t>
    </rPh>
    <rPh sb="9" eb="11">
      <t>コウカ</t>
    </rPh>
    <rPh sb="12" eb="14">
      <t>ミコ</t>
    </rPh>
    <phoneticPr fontId="3"/>
  </si>
  <si>
    <t>　・計測を行っていない場合は、省エネに資することについて合理的な説明をすること</t>
    <rPh sb="2" eb="4">
      <t>ケイソク</t>
    </rPh>
    <rPh sb="5" eb="6">
      <t>オコナ</t>
    </rPh>
    <rPh sb="11" eb="13">
      <t>バアイ</t>
    </rPh>
    <rPh sb="15" eb="16">
      <t>ショウ</t>
    </rPh>
    <rPh sb="19" eb="20">
      <t>シ</t>
    </rPh>
    <rPh sb="28" eb="31">
      <t>ゴウリテキ</t>
    </rPh>
    <rPh sb="32" eb="34">
      <t>セツメイ</t>
    </rPh>
    <phoneticPr fontId="3"/>
  </si>
  <si>
    <t>　・「未評価技術」であるか否か</t>
    <rPh sb="3" eb="8">
      <t>ミヒョウカギジュツ</t>
    </rPh>
    <rPh sb="13" eb="14">
      <t>イナ</t>
    </rPh>
    <phoneticPr fontId="3"/>
  </si>
  <si>
    <t>下記の事項について、年度ごとに整理を行って下さい（様式自由）</t>
    <rPh sb="0" eb="2">
      <t>カキ</t>
    </rPh>
    <rPh sb="3" eb="5">
      <t>ジコウ</t>
    </rPh>
    <rPh sb="10" eb="12">
      <t>ネンド</t>
    </rPh>
    <rPh sb="15" eb="17">
      <t>セイリ</t>
    </rPh>
    <rPh sb="18" eb="19">
      <t>オコナ</t>
    </rPh>
    <rPh sb="21" eb="22">
      <t>クダ</t>
    </rPh>
    <rPh sb="25" eb="27">
      <t>ヨウシキ</t>
    </rPh>
    <rPh sb="27" eb="29">
      <t>ジユウ</t>
    </rPh>
    <phoneticPr fontId="3"/>
  </si>
  <si>
    <t>　・交付申請書や完了実績報告書からの抜粋で可</t>
    <phoneticPr fontId="3"/>
  </si>
  <si>
    <t>3．導入後の実績・評価</t>
    <rPh sb="2" eb="5">
      <t>ドウニュウゴ</t>
    </rPh>
    <rPh sb="6" eb="8">
      <t>ジッセキ</t>
    </rPh>
    <rPh sb="9" eb="11">
      <t>ヒョウカ</t>
    </rPh>
    <phoneticPr fontId="3"/>
  </si>
  <si>
    <t>２．別紙1シート</t>
    <rPh sb="2" eb="4">
      <t>ベッシ２</t>
    </rPh>
    <phoneticPr fontId="3"/>
  </si>
  <si>
    <t>設備区分</t>
    <rPh sb="0" eb="2">
      <t>セツビ</t>
    </rPh>
    <rPh sb="2" eb="4">
      <t>クブン</t>
    </rPh>
    <phoneticPr fontId="7"/>
  </si>
  <si>
    <t>設備区分</t>
    <phoneticPr fontId="3"/>
  </si>
  <si>
    <t>表８　年間エネルギー消費量（設備区分別）</t>
    <rPh sb="0" eb="1">
      <t>ヒョウ</t>
    </rPh>
    <rPh sb="3" eb="5">
      <t>ネンカン</t>
    </rPh>
    <rPh sb="10" eb="13">
      <t>ショウヒリョウ</t>
    </rPh>
    <rPh sb="14" eb="16">
      <t>セツビ</t>
    </rPh>
    <rPh sb="16" eb="18">
      <t>クブン</t>
    </rPh>
    <rPh sb="18" eb="19">
      <t>ベツ</t>
    </rPh>
    <phoneticPr fontId="7"/>
  </si>
  <si>
    <t>設備区分</t>
    <phoneticPr fontId="7"/>
  </si>
  <si>
    <t>月別実績（3回目）　報告書</t>
    <phoneticPr fontId="3"/>
  </si>
  <si>
    <t>月別実績（2回目）　報告書</t>
    <phoneticPr fontId="3"/>
  </si>
  <si>
    <t>　・名称、具体的な役割等</t>
    <rPh sb="2" eb="4">
      <t>メイショウ</t>
    </rPh>
    <rPh sb="5" eb="8">
      <t>グタイテキ</t>
    </rPh>
    <rPh sb="9" eb="11">
      <t>ヤクワリ</t>
    </rPh>
    <rPh sb="11" eb="12">
      <t>トウ</t>
    </rPh>
    <phoneticPr fontId="3"/>
  </si>
  <si>
    <t>　・当該設備等の消費エネルギーの計測を行っている場合は、その値を整理し、省エネ面での全体又は設備区分への寄与について整理すること</t>
    <rPh sb="2" eb="4">
      <t>トウガイ</t>
    </rPh>
    <rPh sb="4" eb="6">
      <t>セツビ</t>
    </rPh>
    <rPh sb="6" eb="7">
      <t>トウ</t>
    </rPh>
    <rPh sb="8" eb="10">
      <t>ショウヒ</t>
    </rPh>
    <rPh sb="16" eb="18">
      <t>ケイソク</t>
    </rPh>
    <rPh sb="19" eb="20">
      <t>オコナ</t>
    </rPh>
    <rPh sb="24" eb="26">
      <t>バアイ</t>
    </rPh>
    <rPh sb="30" eb="31">
      <t>アタイ</t>
    </rPh>
    <rPh sb="32" eb="34">
      <t>セイリ</t>
    </rPh>
    <rPh sb="36" eb="37">
      <t>ショウ</t>
    </rPh>
    <rPh sb="39" eb="40">
      <t>メン</t>
    </rPh>
    <rPh sb="42" eb="44">
      <t>ゼンタイ</t>
    </rPh>
    <rPh sb="44" eb="45">
      <t>マタ</t>
    </rPh>
    <rPh sb="46" eb="48">
      <t>セツビ</t>
    </rPh>
    <rPh sb="48" eb="50">
      <t>クブン</t>
    </rPh>
    <rPh sb="52" eb="54">
      <t>キヨ</t>
    </rPh>
    <rPh sb="58" eb="60">
      <t>セイリ</t>
    </rPh>
    <phoneticPr fontId="3"/>
  </si>
  <si>
    <t>※本ファイルは、民間建築物、テナントビル、上下水道事業、空き家事業向けのファイルではありません</t>
    <rPh sb="1" eb="2">
      <t>ホン</t>
    </rPh>
    <rPh sb="8" eb="13">
      <t>ミンカンケンチクブツ</t>
    </rPh>
    <rPh sb="21" eb="25">
      <t>ジョウゲスイドウ</t>
    </rPh>
    <rPh sb="25" eb="27">
      <t>ジギョウ</t>
    </rPh>
    <rPh sb="28" eb="29">
      <t>ア</t>
    </rPh>
    <rPh sb="30" eb="31">
      <t>ヤ</t>
    </rPh>
    <rPh sb="31" eb="33">
      <t>ジギョウ</t>
    </rPh>
    <rPh sb="33" eb="34">
      <t>ム</t>
    </rPh>
    <phoneticPr fontId="3"/>
  </si>
  <si>
    <t>（１）責任者の所属部署・職名・氏名</t>
    <phoneticPr fontId="3"/>
  </si>
  <si>
    <t>（２）担当者の所属部署・職名・氏名</t>
    <phoneticPr fontId="3"/>
  </si>
  <si>
    <t>　①本Excelファイル　（PDF化不要）</t>
    <rPh sb="2" eb="3">
      <t xml:space="preserve">ホｎ </t>
    </rPh>
    <rPh sb="17" eb="18">
      <t>カ</t>
    </rPh>
    <rPh sb="18" eb="20">
      <t>フヨウ</t>
    </rPh>
    <phoneticPr fontId="7"/>
  </si>
  <si>
    <t>熱回収ヒートポンプ</t>
  </si>
  <si>
    <t>No.</t>
    <phoneticPr fontId="3"/>
  </si>
  <si>
    <t>未評価技術</t>
    <rPh sb="0" eb="5">
      <t>ミヒョウカギジュツ</t>
    </rPh>
    <phoneticPr fontId="3"/>
  </si>
  <si>
    <t>・書式自由</t>
    <rPh sb="1" eb="3">
      <t>ショシキ</t>
    </rPh>
    <rPh sb="3" eb="5">
      <t>ジユウ</t>
    </rPh>
    <phoneticPr fontId="3"/>
  </si>
  <si>
    <t>・技術ごとに整理すること</t>
    <rPh sb="1" eb="3">
      <t>ギジュツ</t>
    </rPh>
    <rPh sb="6" eb="8">
      <t>セイリ</t>
    </rPh>
    <phoneticPr fontId="3"/>
  </si>
  <si>
    <t>未評価技術は公益社団法人空気調和・衛生工学会において省エネルギー効果が高いと見込まれ、公表されたもの。</t>
    <phoneticPr fontId="3"/>
  </si>
  <si>
    <t>記</t>
    <rPh sb="0" eb="1">
      <t>キ</t>
    </rPh>
    <phoneticPr fontId="3"/>
  </si>
  <si>
    <t>補助対象として導入した「未評価技術」の稼働時の省エネ性について、下記のとおり評価・報告します。</t>
    <rPh sb="0" eb="4">
      <t>ホジョタイショウ</t>
    </rPh>
    <rPh sb="7" eb="9">
      <t>ドウニュウ</t>
    </rPh>
    <rPh sb="19" eb="21">
      <t>カドウ</t>
    </rPh>
    <rPh sb="21" eb="22">
      <t>ジ</t>
    </rPh>
    <rPh sb="23" eb="24">
      <t>ショウ</t>
    </rPh>
    <rPh sb="26" eb="27">
      <t>セイ</t>
    </rPh>
    <rPh sb="32" eb="34">
      <t>カキ</t>
    </rPh>
    <rPh sb="38" eb="40">
      <t>ヒョウカ</t>
    </rPh>
    <rPh sb="41" eb="43">
      <t>ホウコク</t>
    </rPh>
    <phoneticPr fontId="3"/>
  </si>
  <si>
    <t>CO2濃度による外気量制御</t>
  </si>
  <si>
    <t>自然換気システム</t>
  </si>
  <si>
    <t>空調ポンプ制御の高度化</t>
  </si>
  <si>
    <t>空調ファン制御の高度化</t>
  </si>
  <si>
    <t>冷却塔ファン・インバータ制御</t>
  </si>
  <si>
    <t>照明のゾーニング制御</t>
  </si>
  <si>
    <t>フリークーリング</t>
  </si>
  <si>
    <t>デシカント空調システム</t>
  </si>
  <si>
    <t>クール・ヒートトレンチシステム</t>
  </si>
  <si>
    <t>ハイブリッド給湯システム</t>
  </si>
  <si>
    <t>地中熱利用の高度化</t>
  </si>
  <si>
    <t>コージェネレーション設備の高度化</t>
  </si>
  <si>
    <t>自然採光システム</t>
  </si>
  <si>
    <t>超高効率変圧器</t>
  </si>
  <si>
    <t>５．未評価技術の導入評価報告（該当者のみ）</t>
    <rPh sb="2" eb="7">
      <t>ミヒョウカギジュツ</t>
    </rPh>
    <rPh sb="8" eb="10">
      <t>ドウニュウ</t>
    </rPh>
    <rPh sb="10" eb="12">
      <t>ヒョウカ</t>
    </rPh>
    <rPh sb="12" eb="14">
      <t>ホウコク</t>
    </rPh>
    <rPh sb="15" eb="18">
      <t>ガイトウシャ</t>
    </rPh>
    <phoneticPr fontId="3"/>
  </si>
  <si>
    <t>「未評価技術」の導入評価報告</t>
    <rPh sb="1" eb="6">
      <t>ミヒョウカギジュツ</t>
    </rPh>
    <rPh sb="8" eb="10">
      <t>ドウニュウ</t>
    </rPh>
    <rPh sb="10" eb="12">
      <t>ヒョウカ</t>
    </rPh>
    <rPh sb="12" eb="14">
      <t>ホウコク</t>
    </rPh>
    <phoneticPr fontId="3"/>
  </si>
  <si>
    <t>２．省エネ性についての評価結果</t>
    <rPh sb="2" eb="3">
      <t>ショウ</t>
    </rPh>
    <rPh sb="5" eb="6">
      <t>セイ</t>
    </rPh>
    <rPh sb="11" eb="13">
      <t>ヒョウカ</t>
    </rPh>
    <rPh sb="13" eb="15">
      <t>ケッカ</t>
    </rPh>
    <phoneticPr fontId="3"/>
  </si>
  <si>
    <t>１．導入技術名　（右欄参照。導入した対象技術を全て記載すること）</t>
    <rPh sb="2" eb="4">
      <t>ドウニュウ</t>
    </rPh>
    <rPh sb="4" eb="6">
      <t>ギジュツ</t>
    </rPh>
    <rPh sb="6" eb="7">
      <t>メイ</t>
    </rPh>
    <rPh sb="9" eb="11">
      <t>ウラン</t>
    </rPh>
    <rPh sb="11" eb="13">
      <t>サンショウ</t>
    </rPh>
    <rPh sb="14" eb="16">
      <t>ドウニュウ</t>
    </rPh>
    <rPh sb="18" eb="20">
      <t>タイショウ</t>
    </rPh>
    <rPh sb="20" eb="22">
      <t>ギジュツ</t>
    </rPh>
    <rPh sb="23" eb="24">
      <t>スベ</t>
    </rPh>
    <rPh sb="25" eb="27">
      <t>キサイ</t>
    </rPh>
    <phoneticPr fontId="3"/>
  </si>
  <si>
    <t>※記載にあたっては評価対象年度を明記の上、必要に応じ上表をコピーして利用して下さい。</t>
    <rPh sb="1" eb="3">
      <t>キサイ</t>
    </rPh>
    <rPh sb="9" eb="11">
      <t>ヒョウカ</t>
    </rPh>
    <rPh sb="11" eb="13">
      <t>タイショウ</t>
    </rPh>
    <rPh sb="13" eb="15">
      <t>ネンド</t>
    </rPh>
    <rPh sb="16" eb="18">
      <t>メイキ</t>
    </rPh>
    <rPh sb="19" eb="20">
      <t>ウエ</t>
    </rPh>
    <rPh sb="21" eb="23">
      <t>ヒツヨウ</t>
    </rPh>
    <rPh sb="24" eb="25">
      <t>オウ</t>
    </rPh>
    <rPh sb="26" eb="28">
      <t>ジョウヒョウ</t>
    </rPh>
    <rPh sb="34" eb="36">
      <t>リヨウ</t>
    </rPh>
    <rPh sb="38" eb="39">
      <t>クダ</t>
    </rPh>
    <phoneticPr fontId="3"/>
  </si>
  <si>
    <t>（期間：令和　年４月～　年３月）</t>
    <rPh sb="1" eb="3">
      <t>キカン</t>
    </rPh>
    <rPh sb="4" eb="6">
      <t xml:space="preserve">レイワ </t>
    </rPh>
    <rPh sb="7" eb="8">
      <t>ツキ</t>
    </rPh>
    <phoneticPr fontId="8"/>
  </si>
  <si>
    <t>WEBプログラムバージョン</t>
    <phoneticPr fontId="7"/>
  </si>
  <si>
    <t>延べ面積(㎡)</t>
    <rPh sb="0" eb="1">
      <t>ノベ</t>
    </rPh>
    <rPh sb="2" eb="4">
      <t>メンセキ</t>
    </rPh>
    <phoneticPr fontId="7"/>
  </si>
  <si>
    <t>完了実績報告時</t>
    <rPh sb="0" eb="2">
      <t>カンリョウ</t>
    </rPh>
    <rPh sb="2" eb="4">
      <t>ジッセキ</t>
    </rPh>
    <rPh sb="4" eb="6">
      <t>ホウコク</t>
    </rPh>
    <rPh sb="6" eb="7">
      <t>ジ</t>
    </rPh>
    <phoneticPr fontId="7"/>
  </si>
  <si>
    <t>基準値</t>
    <rPh sb="0" eb="2">
      <t>キジュン</t>
    </rPh>
    <rPh sb="2" eb="3">
      <t>チ</t>
    </rPh>
    <phoneticPr fontId="7"/>
  </si>
  <si>
    <t>設計値</t>
    <rPh sb="0" eb="2">
      <t>セッケイ</t>
    </rPh>
    <rPh sb="2" eb="3">
      <t>チ</t>
    </rPh>
    <phoneticPr fontId="7"/>
  </si>
  <si>
    <t>単年/複数年度</t>
    <rPh sb="0" eb="1">
      <t>タン</t>
    </rPh>
    <rPh sb="1" eb="2">
      <t>ネン</t>
    </rPh>
    <rPh sb="3" eb="5">
      <t>フクスウ</t>
    </rPh>
    <rPh sb="5" eb="7">
      <t>ネンド</t>
    </rPh>
    <phoneticPr fontId="7"/>
  </si>
  <si>
    <t>　※2019/03/26　V3</t>
  </si>
  <si>
    <t>　　・印刷物の提出は不要に。提出は電子データのみ</t>
  </si>
  <si>
    <t>　　・建物全体でのエネルギー消費量（10分単位）の提出が必要に</t>
  </si>
  <si>
    <t>　　・設備区分に「空調機」を追加</t>
  </si>
  <si>
    <t>　　・実績評価シート　セルJ45が3回目を参照していたが、2回目に修正</t>
  </si>
  <si>
    <t>　※2020/03/10 V4</t>
  </si>
  <si>
    <t>　　・報告は、事業完了後、翌年度1年間分を翌々年度4月末日までに報告することに（全3回）</t>
  </si>
  <si>
    <t>　　・押印不要に</t>
  </si>
  <si>
    <t>　　・メール提出も可に</t>
  </si>
  <si>
    <t>　※2020/04/15 V4.1　V4.2</t>
  </si>
  <si>
    <t>　　・月別実績（2回目）及び月別実績（3回目）のP172に「=SUM(E172:O172)」を追加</t>
  </si>
  <si>
    <t>　　・別紙1　令和4年度の表中、④欄の式を修正</t>
  </si>
  <si>
    <t>　※2021/08　 V4.3　</t>
  </si>
  <si>
    <t>　　・押印不要に。年度記入を廃止。</t>
  </si>
  <si>
    <t>　　・月別実績ｼｰﾄ（1回目）F235～Q235の合計からその他を削除</t>
  </si>
  <si>
    <t>基準一次ｴﾈﾙｷﾞｰ消費量（その他除く）
（年間値/12）
[GJ]</t>
    <rPh sb="16" eb="17">
      <t>タ</t>
    </rPh>
    <rPh sb="17" eb="18">
      <t>ノゾ</t>
    </rPh>
    <phoneticPr fontId="3"/>
  </si>
  <si>
    <t>②
エネルギー消費量（その他除く）</t>
    <rPh sb="13" eb="15">
      <t>タノゾ</t>
    </rPh>
    <phoneticPr fontId="3"/>
  </si>
  <si>
    <t>エネルギー消費量計（その他除く、コジェネ消費量発電量算入）</t>
    <rPh sb="5" eb="8">
      <t>ショウヒリョウ</t>
    </rPh>
    <rPh sb="8" eb="9">
      <t>ケイ</t>
    </rPh>
    <rPh sb="12" eb="13">
      <t>タ</t>
    </rPh>
    <rPh sb="13" eb="14">
      <t>ノゾ</t>
    </rPh>
    <rPh sb="20" eb="22">
      <t>ショウヒ</t>
    </rPh>
    <rPh sb="22" eb="23">
      <t>リョウ</t>
    </rPh>
    <rPh sb="23" eb="25">
      <t>ハツデン</t>
    </rPh>
    <rPh sb="25" eb="26">
      <t>リョウ</t>
    </rPh>
    <rPh sb="26" eb="28">
      <t>サンニュウ</t>
    </rPh>
    <phoneticPr fontId="3"/>
  </si>
  <si>
    <t>創エネ合計</t>
    <rPh sb="0" eb="1">
      <t>ソウ</t>
    </rPh>
    <rPh sb="3" eb="5">
      <t>ゴウケイ</t>
    </rPh>
    <phoneticPr fontId="3"/>
  </si>
  <si>
    <t>③
創エネ
（太陽光等）
発電量</t>
    <rPh sb="10" eb="11">
      <t>トウ</t>
    </rPh>
    <phoneticPr fontId="3"/>
  </si>
  <si>
    <t>創エネルギー
（　　　）</t>
    <rPh sb="0" eb="1">
      <t>ソウ</t>
    </rPh>
    <phoneticPr fontId="7"/>
  </si>
  <si>
    <t>熱回収量</t>
    <rPh sb="0" eb="1">
      <t>ネツ</t>
    </rPh>
    <rPh sb="1" eb="4">
      <t>カイシュウリョウ</t>
    </rPh>
    <phoneticPr fontId="3"/>
  </si>
  <si>
    <t>-</t>
    <phoneticPr fontId="3"/>
  </si>
  <si>
    <t>（熱回収量）</t>
    <rPh sb="1" eb="5">
      <t>ネツカイシュウリョウ</t>
    </rPh>
    <phoneticPr fontId="3"/>
  </si>
  <si>
    <t>計</t>
    <rPh sb="0" eb="1">
      <t>ケイ</t>
    </rPh>
    <phoneticPr fontId="3"/>
  </si>
  <si>
    <t>(発電）</t>
    <rPh sb="1" eb="3">
      <t>ハツデン</t>
    </rPh>
    <phoneticPr fontId="3"/>
  </si>
  <si>
    <t>太陽光・創エネ発電分①+②+①'+②'</t>
    <rPh sb="0" eb="3">
      <t>タイヨウコウ</t>
    </rPh>
    <rPh sb="4" eb="5">
      <t>ソウ</t>
    </rPh>
    <rPh sb="7" eb="9">
      <t>ハツデン</t>
    </rPh>
    <rPh sb="9" eb="10">
      <t>ブン</t>
    </rPh>
    <phoneticPr fontId="3"/>
  </si>
  <si>
    <t>※太陽光やコージェネ発電分を含む。その設備での電気等エネルギー消費量を入力する</t>
    <rPh sb="1" eb="4">
      <t>タイヨウコウ</t>
    </rPh>
    <rPh sb="10" eb="12">
      <t>ハツデン</t>
    </rPh>
    <rPh sb="12" eb="13">
      <t>ブン</t>
    </rPh>
    <rPh sb="14" eb="15">
      <t>フク</t>
    </rPh>
    <rPh sb="19" eb="21">
      <t>セツビ</t>
    </rPh>
    <rPh sb="23" eb="25">
      <t>デンキ</t>
    </rPh>
    <rPh sb="25" eb="26">
      <t>トウ</t>
    </rPh>
    <rPh sb="31" eb="34">
      <t>ショウヒリョウ</t>
    </rPh>
    <rPh sb="35" eb="37">
      <t>ニュウリョク</t>
    </rPh>
    <phoneticPr fontId="3"/>
  </si>
  <si>
    <t>※事業年度に関わらず本ファイルをご使用ください</t>
    <rPh sb="1" eb="5">
      <t xml:space="preserve">ジギョウネンド </t>
    </rPh>
    <rPh sb="6" eb="7">
      <t xml:space="preserve">カカワラズ </t>
    </rPh>
    <rPh sb="10" eb="11">
      <t xml:space="preserve">ホンファイル </t>
    </rPh>
    <phoneticPr fontId="3"/>
  </si>
  <si>
    <t>　　　・公募要領に記載の測定方法や作成ファイルに関する説明に基づき、ローデータの出力を行ってください。</t>
    <rPh sb="4" eb="8">
      <t>コウ</t>
    </rPh>
    <rPh sb="9" eb="11">
      <t xml:space="preserve">キサイノ </t>
    </rPh>
    <rPh sb="12" eb="16">
      <t xml:space="preserve">ソクテイホウホウ </t>
    </rPh>
    <rPh sb="17" eb="19">
      <t xml:space="preserve">サクセイファイル </t>
    </rPh>
    <rPh sb="24" eb="25">
      <t xml:space="preserve">カンスル </t>
    </rPh>
    <rPh sb="27" eb="29">
      <t xml:space="preserve">セツメイニ </t>
    </rPh>
    <rPh sb="30" eb="31">
      <t>モトヅキ、</t>
    </rPh>
    <rPh sb="40" eb="42">
      <t xml:space="preserve">シュツリョクヲ </t>
    </rPh>
    <rPh sb="43" eb="44">
      <t>オコナッテクダサイ。</t>
    </rPh>
    <phoneticPr fontId="3"/>
  </si>
  <si>
    <t>※コージェネの燃料消費量は利用先の設備区分へ割り振ること</t>
  </si>
  <si>
    <t>事務局：環境省エネルギー対策特別会計補助事業事業報告書事務局
　　　　　　電話番号：0570-020-308
　　　　　　開設時間：土日祝日を除く、平日9：00～17：00</t>
    <phoneticPr fontId="3"/>
  </si>
  <si>
    <t>https://co2reduction-report.my.salesforce-sites.com/</t>
    <phoneticPr fontId="3"/>
  </si>
  <si>
    <t>　上記の内容について、下記ポータルサイトより提出をお願いいたします。</t>
    <rPh sb="1" eb="3">
      <t xml:space="preserve">ジョウキ </t>
    </rPh>
    <rPh sb="4" eb="6">
      <t xml:space="preserve">ナイヨウヲ </t>
    </rPh>
    <rPh sb="11" eb="13">
      <t>カキ</t>
    </rPh>
    <phoneticPr fontId="3"/>
  </si>
  <si>
    <t>　※2022/03　 V4.5　</t>
    <phoneticPr fontId="3"/>
  </si>
  <si>
    <t>事業報告ポータルサイトの次の項目の入力に当たっては、本ファイルの次に記載した項目の値を入力してください。</t>
    <phoneticPr fontId="3"/>
  </si>
  <si>
    <t>【提出方法】</t>
    <rPh sb="1" eb="3">
      <t>テイシュツ</t>
    </rPh>
    <rPh sb="3" eb="5">
      <t>ホウホウ</t>
    </rPh>
    <phoneticPr fontId="3"/>
  </si>
  <si>
    <t>第４回</t>
    <rPh sb="0" eb="1">
      <t>ダイ</t>
    </rPh>
    <rPh sb="2" eb="3">
      <t>カイ</t>
    </rPh>
    <phoneticPr fontId="7"/>
  </si>
  <si>
    <t>-</t>
    <phoneticPr fontId="3"/>
  </si>
  <si>
    <t>ヶ月分</t>
    <rPh sb="1" eb="2">
      <t>ゲツ</t>
    </rPh>
    <rPh sb="2" eb="3">
      <t>ブン</t>
    </rPh>
    <phoneticPr fontId="3"/>
  </si>
  <si>
    <t>月別実績（1回目）　報告書</t>
    <phoneticPr fontId="3"/>
  </si>
  <si>
    <t>その他（コンセント）</t>
    <rPh sb="2" eb="3">
      <t>タ</t>
    </rPh>
    <phoneticPr fontId="3"/>
  </si>
  <si>
    <t>その他（評価対象外）</t>
    <rPh sb="2" eb="3">
      <t>タ</t>
    </rPh>
    <rPh sb="4" eb="9">
      <t>ヒョウカタイショウガイ</t>
    </rPh>
    <phoneticPr fontId="7"/>
  </si>
  <si>
    <t>熱源（その他）</t>
    <rPh sb="5" eb="6">
      <t>タ</t>
    </rPh>
    <phoneticPr fontId="7"/>
  </si>
  <si>
    <t>給湯（その他）</t>
    <phoneticPr fontId="7"/>
  </si>
  <si>
    <t>その他（評価対象外）</t>
    <rPh sb="2" eb="3">
      <t>タ</t>
    </rPh>
    <rPh sb="4" eb="9">
      <t>ヒョウカタイショウガイ</t>
    </rPh>
    <phoneticPr fontId="3"/>
  </si>
  <si>
    <t>その他（コンセント）</t>
    <rPh sb="2" eb="3">
      <t>タ</t>
    </rPh>
    <phoneticPr fontId="7"/>
  </si>
  <si>
    <t>表２　実績値（２回目・３回目）</t>
    <rPh sb="0" eb="1">
      <t>ヒョウ</t>
    </rPh>
    <rPh sb="3" eb="5">
      <t>ジッセキ</t>
    </rPh>
    <rPh sb="5" eb="6">
      <t>チ</t>
    </rPh>
    <phoneticPr fontId="7"/>
  </si>
  <si>
    <t>第３回目報告</t>
    <phoneticPr fontId="3"/>
  </si>
  <si>
    <t>第４回目報告</t>
    <rPh sb="0" eb="1">
      <t>ダイ</t>
    </rPh>
    <rPh sb="2" eb="4">
      <t>カイメ</t>
    </rPh>
    <rPh sb="4" eb="6">
      <t>ホウコク</t>
    </rPh>
    <phoneticPr fontId="7"/>
  </si>
  <si>
    <t>第５回目報告</t>
    <phoneticPr fontId="3"/>
  </si>
  <si>
    <t>表２　実績値（４回目・５回目）</t>
    <rPh sb="0" eb="1">
      <t>ヒョウ</t>
    </rPh>
    <rPh sb="3" eb="5">
      <t>ジッセキ</t>
    </rPh>
    <rPh sb="5" eb="6">
      <t>チ</t>
    </rPh>
    <phoneticPr fontId="7"/>
  </si>
  <si>
    <t>完了年度</t>
    <rPh sb="0" eb="2">
      <t>カンリョウ</t>
    </rPh>
    <rPh sb="2" eb="4">
      <t>ネンド</t>
    </rPh>
    <phoneticPr fontId="7"/>
  </si>
  <si>
    <t>第５回</t>
    <rPh sb="0" eb="1">
      <t>ダイ</t>
    </rPh>
    <rPh sb="2" eb="3">
      <t>カイ</t>
    </rPh>
    <phoneticPr fontId="7"/>
  </si>
  <si>
    <t>完了年度分報告</t>
    <rPh sb="0" eb="4">
      <t>カンリョウネンド</t>
    </rPh>
    <rPh sb="4" eb="5">
      <t>ブン</t>
    </rPh>
    <rPh sb="5" eb="7">
      <t>ホウコク</t>
    </rPh>
    <phoneticPr fontId="7"/>
  </si>
  <si>
    <t>表２　実績値（完了年度分・１回目）</t>
    <rPh sb="0" eb="1">
      <t>ヒョウ</t>
    </rPh>
    <rPh sb="3" eb="5">
      <t>ジッセキ</t>
    </rPh>
    <rPh sb="5" eb="6">
      <t>チ</t>
    </rPh>
    <rPh sb="7" eb="11">
      <t>カンリョウネンド</t>
    </rPh>
    <rPh sb="11" eb="12">
      <t>ブン</t>
    </rPh>
    <phoneticPr fontId="7"/>
  </si>
  <si>
    <t>完了年度報告分の実績値</t>
    <rPh sb="0" eb="2">
      <t>カンリョウ</t>
    </rPh>
    <rPh sb="2" eb="4">
      <t>ネンド</t>
    </rPh>
    <rPh sb="4" eb="7">
      <t>ホウコクブン</t>
    </rPh>
    <rPh sb="8" eb="11">
      <t>ジッセキチ</t>
    </rPh>
    <phoneticPr fontId="3"/>
  </si>
  <si>
    <t>月別実績（4回目）　報告書</t>
    <phoneticPr fontId="3"/>
  </si>
  <si>
    <t>月別実績（5回目）　報告書</t>
    <phoneticPr fontId="3"/>
  </si>
  <si>
    <t>完了年度</t>
    <rPh sb="0" eb="4">
      <t>カンリョウネンド</t>
    </rPh>
    <phoneticPr fontId="3"/>
  </si>
  <si>
    <t>２回目</t>
    <rPh sb="1" eb="3">
      <t>カイメ</t>
    </rPh>
    <phoneticPr fontId="3"/>
  </si>
  <si>
    <t>１回目</t>
    <rPh sb="1" eb="3">
      <t>カイメ</t>
    </rPh>
    <phoneticPr fontId="3"/>
  </si>
  <si>
    <t>３回目</t>
    <rPh sb="1" eb="3">
      <t>カイメ</t>
    </rPh>
    <phoneticPr fontId="3"/>
  </si>
  <si>
    <t>４回目</t>
    <rPh sb="1" eb="3">
      <t>カイメ</t>
    </rPh>
    <phoneticPr fontId="3"/>
  </si>
  <si>
    <t>５回目</t>
    <rPh sb="1" eb="3">
      <t>カイメ</t>
    </rPh>
    <phoneticPr fontId="3"/>
  </si>
  <si>
    <t>R 　/4/○○</t>
    <phoneticPr fontId="3"/>
  </si>
  <si>
    <t>第４回目報告</t>
    <rPh sb="0" eb="1">
      <t>ダイ</t>
    </rPh>
    <rPh sb="2" eb="3">
      <t>カイ</t>
    </rPh>
    <rPh sb="3" eb="4">
      <t>メ</t>
    </rPh>
    <rPh sb="4" eb="6">
      <t>ホウコク</t>
    </rPh>
    <phoneticPr fontId="7"/>
  </si>
  <si>
    <t>第５回目報告</t>
    <rPh sb="0" eb="1">
      <t>ダイ</t>
    </rPh>
    <rPh sb="2" eb="3">
      <t>カイ</t>
    </rPh>
    <rPh sb="3" eb="4">
      <t>メ</t>
    </rPh>
    <rPh sb="4" eb="6">
      <t>ホウコク</t>
    </rPh>
    <phoneticPr fontId="7"/>
  </si>
  <si>
    <t>建築物の評価対象外設備</t>
    <rPh sb="0" eb="3">
      <t>ケンチクブツ</t>
    </rPh>
    <rPh sb="4" eb="9">
      <t>ヒョウカタイショウガイ</t>
    </rPh>
    <rPh sb="9" eb="11">
      <t>セツビ</t>
    </rPh>
    <phoneticPr fontId="7"/>
  </si>
  <si>
    <t>WEBプログラム未評価技術の計測</t>
    <rPh sb="8" eb="13">
      <t>ミヒョウカギジュツ</t>
    </rPh>
    <rPh sb="14" eb="16">
      <t>ケイソク</t>
    </rPh>
    <phoneticPr fontId="7"/>
  </si>
  <si>
    <t>電力</t>
    <rPh sb="0" eb="2">
      <t>デンリョク</t>
    </rPh>
    <phoneticPr fontId="7"/>
  </si>
  <si>
    <t>温湿度</t>
    <rPh sb="0" eb="3">
      <t>オンシツド</t>
    </rPh>
    <phoneticPr fontId="7"/>
  </si>
  <si>
    <t>パソコン</t>
    <phoneticPr fontId="7"/>
  </si>
  <si>
    <t>OA機器</t>
    <rPh sb="2" eb="4">
      <t>キキ</t>
    </rPh>
    <phoneticPr fontId="3"/>
  </si>
  <si>
    <t>WEBプログラムの計算対象外設備</t>
    <rPh sb="9" eb="11">
      <t>ケイサン</t>
    </rPh>
    <rPh sb="11" eb="14">
      <t>タイショウガイ</t>
    </rPh>
    <rPh sb="14" eb="16">
      <t>セツビ</t>
    </rPh>
    <phoneticPr fontId="3"/>
  </si>
  <si>
    <t>建築物等の脱炭素化・レジリエンス強化促進事業</t>
    <phoneticPr fontId="3"/>
  </si>
  <si>
    <t>建築物等のZEB化・省CO2化普及加速事業</t>
    <rPh sb="0" eb="3">
      <t>ケンチクブツ</t>
    </rPh>
    <rPh sb="3" eb="4">
      <t>トウ</t>
    </rPh>
    <rPh sb="8" eb="9">
      <t>カ</t>
    </rPh>
    <rPh sb="10" eb="11">
      <t>ショウ</t>
    </rPh>
    <rPh sb="14" eb="15">
      <t>カ</t>
    </rPh>
    <rPh sb="15" eb="17">
      <t>フキュウ</t>
    </rPh>
    <rPh sb="17" eb="19">
      <t>カソク</t>
    </rPh>
    <rPh sb="19" eb="21">
      <t>ジギョウ</t>
    </rPh>
    <phoneticPr fontId="3"/>
  </si>
  <si>
    <t>建築物等の脱炭素化・レジリエンス強化のための高機能換気設備導入・ZEB化支援事業</t>
    <rPh sb="35" eb="36">
      <t>カ</t>
    </rPh>
    <rPh sb="36" eb="38">
      <t>シエン</t>
    </rPh>
    <rPh sb="38" eb="40">
      <t>ジギョウ</t>
    </rPh>
    <phoneticPr fontId="3"/>
  </si>
  <si>
    <t>レジリエンス強化型ZEB実証事業</t>
    <rPh sb="8" eb="9">
      <t>ガタ</t>
    </rPh>
    <rPh sb="12" eb="14">
      <t>ジッショウ</t>
    </rPh>
    <phoneticPr fontId="3"/>
  </si>
  <si>
    <t>レジリエンス強化型の既存建築物ZEB実証事業</t>
    <phoneticPr fontId="3"/>
  </si>
  <si>
    <t>新築建築物のZEB実現に向けた先進的省エネルギー建築物実証事業</t>
    <phoneticPr fontId="3"/>
  </si>
  <si>
    <t>既存建築物のZEB実現に向けた先進的省エネルギー建築物実証事業</t>
    <phoneticPr fontId="3"/>
  </si>
  <si>
    <t>LCCO2削減型の先導的な新築ＺＥＢ支援事業</t>
    <phoneticPr fontId="3"/>
  </si>
  <si>
    <t>レジリエンス強化型の新築建築物ZEB実証事業</t>
    <rPh sb="10" eb="12">
      <t>シンチク</t>
    </rPh>
    <phoneticPr fontId="3"/>
  </si>
  <si>
    <t>新築建築物のZEB普及促進支援事業</t>
    <phoneticPr fontId="3"/>
  </si>
  <si>
    <t>既存建築物のZEB普及促進支援事業</t>
    <rPh sb="0" eb="2">
      <t>キソン</t>
    </rPh>
    <phoneticPr fontId="3"/>
  </si>
  <si>
    <t>電気</t>
    <phoneticPr fontId="7"/>
  </si>
  <si>
    <t>電気2</t>
    <rPh sb="0" eb="2">
      <t>デンキ</t>
    </rPh>
    <phoneticPr fontId="7"/>
  </si>
  <si>
    <t>LPガス（0.458m3/kg  50.1MJ/kg）</t>
  </si>
  <si>
    <t>月別実績（完了年度）　報告書</t>
    <phoneticPr fontId="3"/>
  </si>
  <si>
    <t>（期間：完了年度・令和　年４月～　年3月）</t>
    <rPh sb="1" eb="3">
      <t>キカン</t>
    </rPh>
    <rPh sb="4" eb="8">
      <t>カンリョウネンド</t>
    </rPh>
    <rPh sb="9" eb="11">
      <t xml:space="preserve">レイワ </t>
    </rPh>
    <rPh sb="12" eb="13">
      <t>ネン</t>
    </rPh>
    <rPh sb="14" eb="15">
      <t>ツキ</t>
    </rPh>
    <rPh sb="17" eb="18">
      <t>ネン</t>
    </rPh>
    <rPh sb="19" eb="20">
      <t>ツキ</t>
    </rPh>
    <phoneticPr fontId="8"/>
  </si>
  <si>
    <t>予算別</t>
    <rPh sb="0" eb="3">
      <t>ヨサンベツ</t>
    </rPh>
    <phoneticPr fontId="3"/>
  </si>
  <si>
    <t>採択年度</t>
    <rPh sb="0" eb="4">
      <t>サイタクネンド</t>
    </rPh>
    <phoneticPr fontId="3"/>
  </si>
  <si>
    <t>令和５年度</t>
    <rPh sb="0" eb="2">
      <t>レイワ</t>
    </rPh>
    <rPh sb="3" eb="5">
      <t>ネンド</t>
    </rPh>
    <phoneticPr fontId="3"/>
  </si>
  <si>
    <t>令和６年度</t>
    <rPh sb="0" eb="2">
      <t>レイワ</t>
    </rPh>
    <rPh sb="3" eb="5">
      <t>ネンド</t>
    </rPh>
    <phoneticPr fontId="3"/>
  </si>
  <si>
    <t>令和４年補正</t>
    <rPh sb="4" eb="6">
      <t>ホセイ</t>
    </rPh>
    <phoneticPr fontId="3"/>
  </si>
  <si>
    <t>令和５年当初</t>
    <rPh sb="4" eb="6">
      <t>トウショ</t>
    </rPh>
    <phoneticPr fontId="3"/>
  </si>
  <si>
    <t>令和５年補正</t>
    <rPh sb="0" eb="2">
      <t>レイワ</t>
    </rPh>
    <rPh sb="3" eb="4">
      <t>ネン</t>
    </rPh>
    <rPh sb="4" eb="6">
      <t>ホセイ</t>
    </rPh>
    <phoneticPr fontId="3"/>
  </si>
  <si>
    <t>令和６年当初</t>
    <rPh sb="0" eb="2">
      <t>レイワ</t>
    </rPh>
    <rPh sb="3" eb="4">
      <t>ネン</t>
    </rPh>
    <rPh sb="4" eb="6">
      <t>トウショ</t>
    </rPh>
    <phoneticPr fontId="3"/>
  </si>
  <si>
    <t>〇補助金交付時の実績報告書における二酸化炭素削減量（目標値）
　⇒ 実績評価シート『表１計画値』『完了実績報告時』『二酸化炭素みなし削減量』
　   『合計（太陽光発電、コージェネ含む、その他除く）』</t>
    <rPh sb="34" eb="38">
      <t>ジッセキヒョウカ</t>
    </rPh>
    <phoneticPr fontId="3"/>
  </si>
  <si>
    <t>〇報告対象となる年度における補助事業実施による二酸化炭素削減量（実績値）
　⇒ 実績評価シート『表2実績値（各回）』『二酸化炭素みなし削減量』
　  『 合計（太陽光発電、コージェネ含む、その他除く）』</t>
    <phoneticPr fontId="3"/>
  </si>
  <si>
    <t>補助事業者 住　　　所</t>
    <phoneticPr fontId="3"/>
  </si>
  <si>
    <t xml:space="preserve"> 氏名又は名称</t>
    <rPh sb="1" eb="3">
      <t>シメイ</t>
    </rPh>
    <rPh sb="3" eb="4">
      <t>マタ</t>
    </rPh>
    <phoneticPr fontId="7"/>
  </si>
  <si>
    <t>　この色の枠内のみ入力・プルダウン選択してください</t>
    <rPh sb="3" eb="4">
      <t>イロノ</t>
    </rPh>
    <rPh sb="5" eb="7">
      <t>ワクナイ</t>
    </rPh>
    <rPh sb="9" eb="11">
      <t>ニュウリョク</t>
    </rPh>
    <rPh sb="17" eb="19">
      <t>センタク</t>
    </rPh>
    <phoneticPr fontId="3"/>
  </si>
  <si>
    <t>（２）実績報告書における二酸化炭素排出削減量に達しなかった場合の原因
　　　（任意様式により添付すること）</t>
    <phoneticPr fontId="7"/>
  </si>
  <si>
    <t>３　本件責任者及び担当者の氏名、連絡先等</t>
    <phoneticPr fontId="3"/>
  </si>
  <si>
    <t>注　交付規程第3条第3項の規定に基づき共同で交付申請した場合は、代表事業者が報告すること。</t>
    <phoneticPr fontId="3"/>
  </si>
  <si>
    <t>太陽熱集熱ポンプ</t>
    <rPh sb="0" eb="2">
      <t>タイヨウ</t>
    </rPh>
    <rPh sb="2" eb="3">
      <t>ネツ</t>
    </rPh>
    <rPh sb="3" eb="5">
      <t>シュウネツ</t>
    </rPh>
    <phoneticPr fontId="7"/>
  </si>
  <si>
    <t>電気料金</t>
    <rPh sb="0" eb="4">
      <t>デンキリョウキン</t>
    </rPh>
    <phoneticPr fontId="3"/>
  </si>
  <si>
    <t>令和６年補正</t>
    <rPh sb="0" eb="2">
      <t>レイワ</t>
    </rPh>
    <rPh sb="3" eb="4">
      <t>ネン</t>
    </rPh>
    <rPh sb="4" eb="6">
      <t>ホセイ</t>
    </rPh>
    <phoneticPr fontId="3"/>
  </si>
  <si>
    <t>令和７年度</t>
    <rPh sb="0" eb="2">
      <t>レイワ</t>
    </rPh>
    <rPh sb="3" eb="5">
      <t>ネンド</t>
    </rPh>
    <phoneticPr fontId="3"/>
  </si>
  <si>
    <t>令和７年当初</t>
    <rPh sb="0" eb="2">
      <t>レイワ</t>
    </rPh>
    <rPh sb="3" eb="4">
      <t>ネン</t>
    </rPh>
    <rPh sb="4" eb="6">
      <t>トウショ</t>
    </rPh>
    <phoneticPr fontId="3"/>
  </si>
  <si>
    <t>既存建築物のZEB化普及促進支援事業</t>
    <rPh sb="0" eb="2">
      <t>キソン</t>
    </rPh>
    <rPh sb="9" eb="10">
      <t>カ</t>
    </rPh>
    <phoneticPr fontId="3"/>
  </si>
  <si>
    <r>
      <rPr>
        <sz val="11"/>
        <rFont val="Meiryo UI"/>
        <family val="3"/>
        <charset val="128"/>
      </rPr>
      <t>令和４年度補正 建築物等の脱炭素化・レジリエンス強化のための高機能換気設備導入・ZEB化支援事業又は令和５年度 建築物等の脱炭素化・レジリエンス強化促進事業において採択された事業者</t>
    </r>
    <r>
      <rPr>
        <sz val="11"/>
        <color rgb="FFFF0000"/>
        <rFont val="Meiryo UI"/>
        <family val="3"/>
        <charset val="128"/>
      </rPr>
      <t>…完了年度～３回目報告</t>
    </r>
    <rPh sb="48" eb="49">
      <t>マタ</t>
    </rPh>
    <rPh sb="91" eb="95">
      <t>カンリョウネンド</t>
    </rPh>
    <rPh sb="97" eb="99">
      <t>カイメ</t>
    </rPh>
    <rPh sb="99" eb="101">
      <t>ホウコク</t>
    </rPh>
    <phoneticPr fontId="3"/>
  </si>
  <si>
    <r>
      <rPr>
        <sz val="11"/>
        <rFont val="Meiryo UI"/>
        <family val="3"/>
        <charset val="128"/>
      </rPr>
      <t>令和５年度補正 建築物等のZEB化・省CO２化普及加速事業、令和６年度建築物等のZEB化・省CO２化普及加速事業、令和６年度補正 建築物等のZEB化・省CO２化普及加速事業又は令和７年度建築物等のZEB化・省CO２化普及加速事業において採択された事業者、</t>
    </r>
    <r>
      <rPr>
        <sz val="11"/>
        <color rgb="FFFF0000"/>
        <rFont val="Meiryo UI"/>
        <family val="3"/>
        <charset val="128"/>
      </rPr>
      <t>……完了年度～５回目報告</t>
    </r>
    <phoneticPr fontId="3"/>
  </si>
  <si>
    <t>レジリエンス強化型ZEB実証事業、レジリエンス強化型の新築/既存建築物ZEB実証事業、新築/既存建築物のZEB実現に向けた先進的省エネルギー建築物実証事業、
新築/既存建築物のＺＥＢ（化）普及促進支援事業、LCCO2削減型の先導的な新築ZEB支援事業　実績評価</t>
    <rPh sb="92" eb="93">
      <t>カ</t>
    </rPh>
    <phoneticPr fontId="3"/>
  </si>
  <si>
    <t>二酸化炭素排出抑制対策事業費等補助金
（建築物等の脱炭素化・レジリエンス強化のための高機能換気設備導入・ZEB化支援事業、
建築物等の脱炭素化・レジリエンス強化促進事業、建築物等のZEB化・省CO2化普及加速事業）</t>
    <phoneticPr fontId="3"/>
  </si>
  <si>
    <t>レジリエンス強化型ZEB実証事業、レジリエンス強化型の新築/既存建築物ZEB実証事業、新築/既存建築物のZEB実現に向けた先進的省エネルギー建築物実証事業、新築/既存建築物のZEB（化）普及促進支援事業、LCCO2削減型の先導的な新築ZEB支援事業</t>
    <rPh sb="30" eb="32">
      <t>キソン</t>
    </rPh>
    <rPh sb="32" eb="34">
      <t>ケンチク</t>
    </rPh>
    <rPh sb="34" eb="35">
      <t>モノ</t>
    </rPh>
    <rPh sb="91" eb="92">
      <t>カ</t>
    </rPh>
    <phoneticPr fontId="3"/>
  </si>
  <si>
    <t>バイオマスエネルギー利用システム</t>
    <phoneticPr fontId="3"/>
  </si>
  <si>
    <t>下水熱等利用システム</t>
    <phoneticPr fontId="3"/>
  </si>
  <si>
    <t>太陽熱利用の高度化</t>
    <phoneticPr fontId="3"/>
  </si>
  <si>
    <t>AI 制御等による省エネシステム</t>
    <phoneticPr fontId="3"/>
  </si>
  <si>
    <t>高効率厨房換気システム</t>
    <phoneticPr fontId="3"/>
  </si>
  <si>
    <t>デマンドレスポンス（DR）</t>
    <phoneticPr fontId="3"/>
  </si>
  <si>
    <t>水素製造・貯蔵・利用システム</t>
    <phoneticPr fontId="3"/>
  </si>
  <si>
    <t>瞬間加温式自動水栓</t>
    <phoneticPr fontId="3"/>
  </si>
  <si>
    <t>文書番号</t>
    <rPh sb="0" eb="4">
      <t>ブンショバンゴウ</t>
    </rPh>
    <phoneticPr fontId="3"/>
  </si>
  <si>
    <t>※事業者の文書番号。なければ記入不要。</t>
    <phoneticPr fontId="3"/>
  </si>
  <si>
    <t>提出年月日</t>
    <rPh sb="0" eb="5">
      <t>テイシュツネンガッピ</t>
    </rPh>
    <phoneticPr fontId="3"/>
  </si>
  <si>
    <t>住所</t>
    <rPh sb="0" eb="2">
      <t>ジュウショ</t>
    </rPh>
    <phoneticPr fontId="3"/>
  </si>
  <si>
    <t>氏名又は名称</t>
    <phoneticPr fontId="3"/>
  </si>
  <si>
    <t>代表者の職・氏名</t>
    <phoneticPr fontId="3"/>
  </si>
  <si>
    <t>二酸化炭素排出抑制対策事業等補助金</t>
    <rPh sb="0" eb="3">
      <t>ニサンカ</t>
    </rPh>
    <rPh sb="3" eb="5">
      <t>タンソ</t>
    </rPh>
    <rPh sb="5" eb="7">
      <t>ハイシュツ</t>
    </rPh>
    <rPh sb="7" eb="9">
      <t>ヨクセイ</t>
    </rPh>
    <rPh sb="9" eb="11">
      <t>タイサク</t>
    </rPh>
    <rPh sb="11" eb="13">
      <t>ジギョウ</t>
    </rPh>
    <rPh sb="13" eb="14">
      <t>ナド</t>
    </rPh>
    <rPh sb="14" eb="17">
      <t>ホジョキン</t>
    </rPh>
    <phoneticPr fontId="3"/>
  </si>
  <si>
    <t>←プルダウン選択。</t>
    <rPh sb="6" eb="8">
      <t>センタク</t>
    </rPh>
    <phoneticPr fontId="3"/>
  </si>
  <si>
    <t>報告年度</t>
    <rPh sb="0" eb="4">
      <t>ホウコクネンド</t>
    </rPh>
    <phoneticPr fontId="3"/>
  </si>
  <si>
    <t>←「令和○年度」と入力</t>
    <rPh sb="2" eb="4">
      <t>レイワ</t>
    </rPh>
    <rPh sb="5" eb="7">
      <t>ネンド</t>
    </rPh>
    <rPh sb="9" eb="11">
      <t>ニュウリョク</t>
    </rPh>
    <phoneticPr fontId="3"/>
  </si>
  <si>
    <t>事業報告書</t>
    <rPh sb="0" eb="2">
      <t>ジギョウ</t>
    </rPh>
    <rPh sb="2" eb="5">
      <t>ホウコクショ</t>
    </rPh>
    <phoneticPr fontId="3"/>
  </si>
  <si>
    <t>交付決定日</t>
    <rPh sb="0" eb="5">
      <t>コウフケッテイビ</t>
    </rPh>
    <phoneticPr fontId="3"/>
  </si>
  <si>
    <t>ＳＥＲＡ文書番号</t>
    <rPh sb="4" eb="8">
      <t>ブンショバンゴウ</t>
    </rPh>
    <phoneticPr fontId="3"/>
  </si>
  <si>
    <t>←交付決定通知書の文書番号「静環資支発第〇〇○○○○号」と入力</t>
    <rPh sb="1" eb="3">
      <t>コウフ</t>
    </rPh>
    <rPh sb="3" eb="5">
      <t>ケッテイ</t>
    </rPh>
    <rPh sb="5" eb="8">
      <t>ツウチショ</t>
    </rPh>
    <rPh sb="9" eb="11">
      <t>ブンショ</t>
    </rPh>
    <rPh sb="11" eb="13">
      <t>バンゴウ</t>
    </rPh>
    <rPh sb="29" eb="31">
      <t>ニュウリョク</t>
    </rPh>
    <phoneticPr fontId="3"/>
  </si>
  <si>
    <t xml:space="preserve"> で交付決定の通知を受けた</t>
    <phoneticPr fontId="3"/>
  </si>
  <si>
    <t>二酸化炭素排出抑制対策事業費等補助金（</t>
    <phoneticPr fontId="3"/>
  </si>
  <si>
    <t>）交付規程第１６条第１項の規定に基づき下記のとおり報告します。</t>
    <phoneticPr fontId="3"/>
  </si>
  <si>
    <t>）について、</t>
    <phoneticPr fontId="3"/>
  </si>
  <si>
    <t>（１）</t>
    <phoneticPr fontId="3"/>
  </si>
  <si>
    <t xml:space="preserve"> 二酸化炭素排出削減量（実績）（別紙１及び実績評価シート）</t>
    <rPh sb="19" eb="20">
      <t>オヨ</t>
    </rPh>
    <rPh sb="21" eb="25">
      <t>ジッセキヒョウカ</t>
    </rPh>
    <phoneticPr fontId="3"/>
  </si>
  <si>
    <t>←採択年度の交付決定日を入力</t>
    <rPh sb="1" eb="5">
      <t>サイタクネンド</t>
    </rPh>
    <rPh sb="6" eb="8">
      <t>コウフ</t>
    </rPh>
    <rPh sb="8" eb="10">
      <t>ケッテイ</t>
    </rPh>
    <rPh sb="10" eb="11">
      <t>ビ</t>
    </rPh>
    <rPh sb="12" eb="14">
      <t>ニュウリョク</t>
    </rPh>
    <phoneticPr fontId="3"/>
  </si>
  <si>
    <t>計画変更承認日</t>
    <rPh sb="0" eb="6">
      <t>ケイカクヘンコウショウニン</t>
    </rPh>
    <rPh sb="6" eb="7">
      <t>ヒ</t>
    </rPh>
    <phoneticPr fontId="3"/>
  </si>
  <si>
    <t>←計画変更の承認日を入力</t>
    <rPh sb="1" eb="3">
      <t>ケイカク</t>
    </rPh>
    <rPh sb="3" eb="5">
      <t>ヘンコウ</t>
    </rPh>
    <rPh sb="6" eb="8">
      <t>ショウニン</t>
    </rPh>
    <rPh sb="8" eb="9">
      <t>ヒ</t>
    </rPh>
    <rPh sb="10" eb="12">
      <t>ニュウリョク</t>
    </rPh>
    <phoneticPr fontId="3"/>
  </si>
  <si>
    <t>←計画変更承認通知書の文書番号「静環資支発第〇〇○○○○号」と入力</t>
    <rPh sb="1" eb="3">
      <t>ケイカク</t>
    </rPh>
    <rPh sb="3" eb="5">
      <t>ヘンコウ</t>
    </rPh>
    <rPh sb="5" eb="7">
      <t>ショウニン</t>
    </rPh>
    <rPh sb="7" eb="10">
      <t>ツウチショ</t>
    </rPh>
    <rPh sb="11" eb="13">
      <t>ブンショ</t>
    </rPh>
    <rPh sb="13" eb="15">
      <t>バンゴウ</t>
    </rPh>
    <rPh sb="31" eb="33">
      <t>ニュウリョク</t>
    </rPh>
    <phoneticPr fontId="3"/>
  </si>
  <si>
    <t xml:space="preserve">付け </t>
    <phoneticPr fontId="3"/>
  </si>
  <si>
    <t xml:space="preserve"> をもって計画変更承認済み　）</t>
    <phoneticPr fontId="3"/>
  </si>
  <si>
    <t>⇓　以下の青色網掛け部分に入力・プルダウン選択する。</t>
    <rPh sb="2" eb="4">
      <t>イカ</t>
    </rPh>
    <rPh sb="5" eb="9">
      <t>アオイロアミカ</t>
    </rPh>
    <rPh sb="10" eb="12">
      <t>ブブン</t>
    </rPh>
    <rPh sb="13" eb="15">
      <t>ニュウリョク</t>
    </rPh>
    <rPh sb="21" eb="23">
      <t>センタク</t>
    </rPh>
    <phoneticPr fontId="3"/>
  </si>
  <si>
    <t>責任者の所属部署・職名・氏名</t>
    <phoneticPr fontId="3"/>
  </si>
  <si>
    <t>担当者の所属部署・職名・氏名</t>
    <phoneticPr fontId="3"/>
  </si>
  <si>
    <t>（３）連絡先（電話番号・Ｅメールアドレス）</t>
    <phoneticPr fontId="3"/>
  </si>
  <si>
    <t>連絡先（TELNo.・Ｅﾒｰﾙｱﾄﾞﾚｽ）</t>
    <phoneticPr fontId="3"/>
  </si>
  <si>
    <r>
      <t>（４）補助事業のID</t>
    </r>
    <r>
      <rPr>
        <sz val="9"/>
        <rFont val="ＭＳ 明朝"/>
        <family val="1"/>
        <charset val="128"/>
      </rPr>
      <t>（交付決定通知書に</t>
    </r>
    <r>
      <rPr>
        <sz val="10.5"/>
        <rFont val="ＭＳ 明朝"/>
        <family val="1"/>
        <charset val="128"/>
      </rPr>
      <t xml:space="preserve">
　　　</t>
    </r>
    <r>
      <rPr>
        <sz val="9"/>
        <rFont val="ＭＳ 明朝"/>
        <family val="1"/>
        <charset val="128"/>
      </rPr>
      <t>記載のある「SZ0701-○○○」等の番号）</t>
    </r>
    <rPh sb="3" eb="5">
      <t>ホジョ</t>
    </rPh>
    <rPh sb="5" eb="7">
      <t>ジギョウ</t>
    </rPh>
    <rPh sb="11" eb="13">
      <t>コウフ</t>
    </rPh>
    <rPh sb="13" eb="15">
      <t>ケッテイ</t>
    </rPh>
    <rPh sb="15" eb="18">
      <t>ツウチショ</t>
    </rPh>
    <rPh sb="23" eb="25">
      <t>キサイ</t>
    </rPh>
    <rPh sb="40" eb="41">
      <t>トウ</t>
    </rPh>
    <rPh sb="42" eb="44">
      <t>バンゴウ</t>
    </rPh>
    <phoneticPr fontId="3"/>
  </si>
  <si>
    <t>採択年度の予算</t>
    <rPh sb="0" eb="2">
      <t>サイタク</t>
    </rPh>
    <rPh sb="2" eb="4">
      <t>ネンド</t>
    </rPh>
    <rPh sb="5" eb="7">
      <t>ヨサン</t>
    </rPh>
    <phoneticPr fontId="3"/>
  </si>
  <si>
    <t>採択年度の補助事業名</t>
    <rPh sb="0" eb="2">
      <t>サイタク</t>
    </rPh>
    <rPh sb="2" eb="4">
      <t>ネンド</t>
    </rPh>
    <phoneticPr fontId="3"/>
  </si>
  <si>
    <t>補助事業名（15行目、19行目）</t>
    <rPh sb="0" eb="2">
      <t>ホジョ</t>
    </rPh>
    <rPh sb="2" eb="5">
      <t>ジギョウメイ</t>
    </rPh>
    <rPh sb="8" eb="10">
      <t>ギョウメ</t>
    </rPh>
    <rPh sb="13" eb="15">
      <t>ギョウメ</t>
    </rPh>
    <phoneticPr fontId="3"/>
  </si>
  <si>
    <t>補助事業名（27行目）</t>
    <rPh sb="0" eb="2">
      <t>ホジョ</t>
    </rPh>
    <rPh sb="2" eb="5">
      <t>ジギョウメイ</t>
    </rPh>
    <rPh sb="8" eb="10">
      <t>ギョウメ</t>
    </rPh>
    <phoneticPr fontId="3"/>
  </si>
  <si>
    <t>　　※BEMSの30分単位等で計測されたローデータをCSV形式で出力したファイル（Aファイル、Bファイル）</t>
    <rPh sb="7" eb="8">
      <t>ノ</t>
    </rPh>
    <rPh sb="13" eb="14">
      <t xml:space="preserve">トウ </t>
    </rPh>
    <rPh sb="15" eb="17">
      <t>ケイ</t>
    </rPh>
    <rPh sb="32" eb="34">
      <t>シュツリョクシタ</t>
    </rPh>
    <phoneticPr fontId="3"/>
  </si>
  <si>
    <t>　　　（令和4年度補正予算、令和5年度当初予算の採択者は60分単位のデータ）</t>
    <rPh sb="4" eb="6">
      <t xml:space="preserve">レイワ３ネンド </t>
    </rPh>
    <rPh sb="14" eb="16">
      <t>レイワ</t>
    </rPh>
    <rPh sb="17" eb="19">
      <t>ネンド</t>
    </rPh>
    <rPh sb="19" eb="23">
      <t>トウショヨサン</t>
    </rPh>
    <rPh sb="24" eb="27">
      <t>サイタクシャ</t>
    </rPh>
    <phoneticPr fontId="3"/>
  </si>
  <si>
    <t>当該事業名</t>
    <rPh sb="0" eb="2">
      <t>トウガイ</t>
    </rPh>
    <rPh sb="2" eb="4">
      <t>ジギョウ</t>
    </rPh>
    <rPh sb="4" eb="5">
      <t>メイ</t>
    </rPh>
    <phoneticPr fontId="3"/>
  </si>
  <si>
    <t>←例えば、「〇〇本社ビル　ＺＥＢ化（新築）事業」　等を入力</t>
    <rPh sb="1" eb="2">
      <t>タト</t>
    </rPh>
    <rPh sb="8" eb="10">
      <t>ホンシャ</t>
    </rPh>
    <rPh sb="16" eb="17">
      <t>カ</t>
    </rPh>
    <rPh sb="18" eb="20">
      <t>シンチク</t>
    </rPh>
    <rPh sb="21" eb="23">
      <t>ジギョウ</t>
    </rPh>
    <rPh sb="25" eb="26">
      <t>トウ</t>
    </rPh>
    <rPh sb="27" eb="29">
      <t>ニュウリョク</t>
    </rPh>
    <phoneticPr fontId="3"/>
  </si>
  <si>
    <t>ID（識別番号）</t>
    <rPh sb="3" eb="7">
      <t>シキベツバンゴウ</t>
    </rPh>
    <phoneticPr fontId="3"/>
  </si>
  <si>
    <t>←例えば、「総務部　企画担当　資源　一郎」　を入力</t>
    <rPh sb="1" eb="2">
      <t>タト</t>
    </rPh>
    <rPh sb="6" eb="9">
      <t>ソウムブ</t>
    </rPh>
    <rPh sb="10" eb="14">
      <t>キカクタントウ</t>
    </rPh>
    <rPh sb="15" eb="17">
      <t>シゲン</t>
    </rPh>
    <rPh sb="18" eb="20">
      <t>イチロウ</t>
    </rPh>
    <rPh sb="23" eb="25">
      <t>ニュウリョク</t>
    </rPh>
    <phoneticPr fontId="3"/>
  </si>
  <si>
    <t>←例えば、「総務部　部長　　環境　太郎」　を入力</t>
    <rPh sb="1" eb="2">
      <t>タト</t>
    </rPh>
    <rPh sb="6" eb="9">
      <t>ソウムブ</t>
    </rPh>
    <rPh sb="10" eb="12">
      <t>ブチョウ</t>
    </rPh>
    <rPh sb="14" eb="16">
      <t>カンキョウ</t>
    </rPh>
    <rPh sb="17" eb="19">
      <t>タロウ</t>
    </rPh>
    <rPh sb="22" eb="24">
      <t>ニュウリョク</t>
    </rPh>
    <phoneticPr fontId="3"/>
  </si>
  <si>
    <t>←例えば、「012-345-6789、shigen-kankyo@shizuoka.co.jp」　を入力</t>
    <rPh sb="1" eb="2">
      <t>タト</t>
    </rPh>
    <rPh sb="50" eb="52">
      <t>ニュウリョク</t>
    </rPh>
    <phoneticPr fontId="3"/>
  </si>
  <si>
    <t>様式第１７　(第１６条関係)</t>
    <phoneticPr fontId="7"/>
  </si>
  <si>
    <t>LCCO2削減型の先導的な新築ＺＥＢ支援事業（R6二次）</t>
    <rPh sb="25" eb="27">
      <t>ニジ</t>
    </rPh>
    <phoneticPr fontId="3"/>
  </si>
  <si>
    <t>注　様式第１７は参考書式であり、事務の簡素化の観点から、任意の様式・提出方法を指定する場合がある。</t>
    <phoneticPr fontId="3"/>
  </si>
  <si>
    <t>区分</t>
    <rPh sb="0" eb="2">
      <t>クブン</t>
    </rPh>
    <phoneticPr fontId="3"/>
  </si>
  <si>
    <t>←下部の選択及び入力から自動表記</t>
    <rPh sb="1" eb="3">
      <t>カブ</t>
    </rPh>
    <rPh sb="4" eb="6">
      <t>センタク</t>
    </rPh>
    <rPh sb="6" eb="7">
      <t>オヨ</t>
    </rPh>
    <rPh sb="8" eb="10">
      <t>ニュウリョク</t>
    </rPh>
    <rPh sb="12" eb="16">
      <t>ジドウヒョウキ</t>
    </rPh>
    <phoneticPr fontId="3"/>
  </si>
  <si>
    <t>RZ</t>
  </si>
  <si>
    <t>SRZ</t>
  </si>
  <si>
    <t>KRZ</t>
  </si>
  <si>
    <t>SZJ</t>
  </si>
  <si>
    <t>KZJ</t>
  </si>
  <si>
    <t>SZ</t>
  </si>
  <si>
    <t>KZ</t>
  </si>
  <si>
    <t>LC</t>
  </si>
  <si>
    <t>0421</t>
  </si>
  <si>
    <t>0501</t>
  </si>
  <si>
    <t>0511</t>
  </si>
  <si>
    <t>0601</t>
  </si>
  <si>
    <t>0602</t>
  </si>
  <si>
    <t>0611</t>
  </si>
  <si>
    <t>0612</t>
  </si>
  <si>
    <t>0701</t>
  </si>
  <si>
    <t>ID（識別番号）選択肢</t>
    <rPh sb="3" eb="7">
      <t>シキベツバンゴウ</t>
    </rPh>
    <rPh sb="8" eb="11">
      <t>センタクシ</t>
    </rPh>
    <phoneticPr fontId="3"/>
  </si>
  <si>
    <t>最初のアルファベット</t>
    <rPh sb="0" eb="2">
      <t>サイショ</t>
    </rPh>
    <phoneticPr fontId="3"/>
  </si>
  <si>
    <t>次の４桁数字</t>
    <rPh sb="0" eb="1">
      <t>ツギ</t>
    </rPh>
    <rPh sb="3" eb="6">
      <t>ケタスウジ</t>
    </rPh>
    <phoneticPr fontId="3"/>
  </si>
  <si>
    <t>←例えば、「001」　等を入力</t>
    <rPh sb="1" eb="2">
      <t>タト</t>
    </rPh>
    <rPh sb="11" eb="12">
      <t>トウ</t>
    </rPh>
    <rPh sb="13" eb="15">
      <t>ニュウリョク</t>
    </rPh>
    <phoneticPr fontId="3"/>
  </si>
  <si>
    <t>最後の３桁数字</t>
    <rPh sb="0" eb="2">
      <t>サイゴ</t>
    </rPh>
    <rPh sb="4" eb="5">
      <t>ケタ</t>
    </rPh>
    <rPh sb="5" eb="7">
      <t>スウジ</t>
    </rPh>
    <phoneticPr fontId="3"/>
  </si>
  <si>
    <t>RZ0421</t>
  </si>
  <si>
    <t>RZ0421</t>
    <phoneticPr fontId="3"/>
  </si>
  <si>
    <t>SRZ0501</t>
  </si>
  <si>
    <t>SRZ0501</t>
    <phoneticPr fontId="3"/>
  </si>
  <si>
    <t>KRZ0501</t>
  </si>
  <si>
    <t>SZJ0501</t>
  </si>
  <si>
    <t>KZJ0501</t>
  </si>
  <si>
    <t>SZ0511</t>
  </si>
  <si>
    <t>KZ0511</t>
  </si>
  <si>
    <t>SZ0601</t>
  </si>
  <si>
    <t>KZ0601</t>
  </si>
  <si>
    <t>LC0601</t>
  </si>
  <si>
    <t>LC0602</t>
  </si>
  <si>
    <t>SZ0611</t>
  </si>
  <si>
    <t xml:space="preserve">SZ0612 </t>
  </si>
  <si>
    <t>KZ0611</t>
  </si>
  <si>
    <t>KZ0612</t>
  </si>
  <si>
    <t>SZ0701</t>
  </si>
  <si>
    <t>KZ0701</t>
  </si>
  <si>
    <t>LC0701</t>
  </si>
  <si>
    <t>←表示が正しいか確認</t>
    <rPh sb="1" eb="3">
      <t>ヒョウジ</t>
    </rPh>
    <rPh sb="4" eb="5">
      <t>タダ</t>
    </rPh>
    <rPh sb="8" eb="10">
      <t>カクニン</t>
    </rPh>
    <phoneticPr fontId="3"/>
  </si>
  <si>
    <t>補助事業のID
（識別番号）</t>
    <rPh sb="9" eb="13">
      <t>シキベツバンゴウ</t>
    </rPh>
    <phoneticPr fontId="3"/>
  </si>
  <si>
    <t>補助事業のID（識別番号）</t>
    <phoneticPr fontId="3"/>
  </si>
  <si>
    <t>１．事業報告書シート（様式第17）</t>
    <rPh sb="2" eb="7">
      <t>ジギョウホウコクショ</t>
    </rPh>
    <rPh sb="11" eb="14">
      <t>ヨウシキダイ</t>
    </rPh>
    <phoneticPr fontId="3"/>
  </si>
  <si>
    <t>冷温熱源機器</t>
    <rPh sb="0" eb="1">
      <t>ツメ</t>
    </rPh>
    <rPh sb="1" eb="3">
      <t>オンネツ</t>
    </rPh>
    <rPh sb="3" eb="4">
      <t>ミナモト</t>
    </rPh>
    <rPh sb="4" eb="6">
      <t>キキ</t>
    </rPh>
    <phoneticPr fontId="7"/>
  </si>
  <si>
    <t>電気、ガス</t>
    <rPh sb="0" eb="2">
      <t>デンキ</t>
    </rPh>
    <phoneticPr fontId="7"/>
  </si>
  <si>
    <t>コンセント（その他）</t>
    <rPh sb="8" eb="9">
      <t>タ</t>
    </rPh>
    <phoneticPr fontId="7"/>
  </si>
  <si>
    <t>熱源付帯設備</t>
    <rPh sb="0" eb="2">
      <t>ネツゲン</t>
    </rPh>
    <rPh sb="2" eb="4">
      <t>フタイ</t>
    </rPh>
    <rPh sb="4" eb="6">
      <t>セツビ</t>
    </rPh>
    <phoneticPr fontId="7"/>
  </si>
  <si>
    <t>全熱交換器・顕熱交換器</t>
    <rPh sb="0" eb="5">
      <t>ゼンネ</t>
    </rPh>
    <rPh sb="6" eb="8">
      <t>ケンネツ</t>
    </rPh>
    <rPh sb="8" eb="11">
      <t>コウカンキ</t>
    </rPh>
    <phoneticPr fontId="7"/>
  </si>
  <si>
    <t>空調用外気取入ファン</t>
    <rPh sb="0" eb="3">
      <t>クウチョウヨウ</t>
    </rPh>
    <rPh sb="3" eb="5">
      <t>ガイキ</t>
    </rPh>
    <rPh sb="5" eb="7">
      <t>トリイレ</t>
    </rPh>
    <phoneticPr fontId="7"/>
  </si>
  <si>
    <t>余剰外気排気ファン</t>
    <rPh sb="0" eb="2">
      <t>ヨジョウ</t>
    </rPh>
    <rPh sb="2" eb="4">
      <t>ガイキ</t>
    </rPh>
    <rPh sb="4" eb="6">
      <t>ハイキ</t>
    </rPh>
    <phoneticPr fontId="7"/>
  </si>
  <si>
    <t>風量流量</t>
    <rPh sb="0" eb="2">
      <t>フウリョウ</t>
    </rPh>
    <rPh sb="2" eb="4">
      <t>リュウリョウ</t>
    </rPh>
    <phoneticPr fontId="3"/>
  </si>
  <si>
    <t>空調機（AHU、FCU）</t>
    <rPh sb="0" eb="3">
      <t>クウチョウキ</t>
    </rPh>
    <phoneticPr fontId="7"/>
  </si>
  <si>
    <t>冷温水一次ポンプ</t>
    <rPh sb="0" eb="3">
      <t>レイオンスイ</t>
    </rPh>
    <rPh sb="3" eb="5">
      <t>イチジ</t>
    </rPh>
    <phoneticPr fontId="7"/>
  </si>
  <si>
    <t>パッケージ型空調機</t>
    <rPh sb="5" eb="6">
      <t>ガタ</t>
    </rPh>
    <rPh sb="6" eb="8">
      <t>クウチョウ</t>
    </rPh>
    <rPh sb="8" eb="9">
      <t>キ</t>
    </rPh>
    <phoneticPr fontId="7"/>
  </si>
  <si>
    <t>ビル用マルチエアコン（室外機）</t>
    <rPh sb="2" eb="3">
      <t>ヨウ</t>
    </rPh>
    <rPh sb="11" eb="14">
      <t>シツガイキ</t>
    </rPh>
    <rPh sb="13" eb="14">
      <t>キ</t>
    </rPh>
    <phoneticPr fontId="7"/>
  </si>
  <si>
    <t>コージェネレーション</t>
    <phoneticPr fontId="3"/>
  </si>
  <si>
    <t>BEMS計量値</t>
    <rPh sb="4" eb="7">
      <t>ケイリョウチ</t>
    </rPh>
    <phoneticPr fontId="3"/>
  </si>
  <si>
    <t>ヒートポンプ給湯器</t>
    <rPh sb="6" eb="9">
      <t>キュウトウキ</t>
    </rPh>
    <phoneticPr fontId="7"/>
  </si>
  <si>
    <t>外気温度、外気湿度、室内温度、室内湿度、冷・温水温度、流量</t>
    <rPh sb="0" eb="2">
      <t>ガイキ</t>
    </rPh>
    <rPh sb="2" eb="4">
      <t>オンド</t>
    </rPh>
    <rPh sb="10" eb="12">
      <t>シツナイ</t>
    </rPh>
    <rPh sb="12" eb="14">
      <t>オンド</t>
    </rPh>
    <rPh sb="15" eb="17">
      <t>シツナイ</t>
    </rPh>
    <rPh sb="17" eb="19">
      <t>シツド</t>
    </rPh>
    <rPh sb="20" eb="21">
      <t>レイ</t>
    </rPh>
    <rPh sb="22" eb="24">
      <t>オンスイ</t>
    </rPh>
    <rPh sb="24" eb="26">
      <t>オンド</t>
    </rPh>
    <rPh sb="27" eb="29">
      <t>リュウリョウ</t>
    </rPh>
    <phoneticPr fontId="7"/>
  </si>
  <si>
    <t>ルームエアコン</t>
    <phoneticPr fontId="7"/>
  </si>
  <si>
    <t>圧縮機またはエンジン</t>
    <rPh sb="0" eb="3">
      <t>アッシュクキ</t>
    </rPh>
    <phoneticPr fontId="6"/>
  </si>
  <si>
    <t>圧縮機</t>
    <rPh sb="0" eb="3">
      <t>アッシュクキ</t>
    </rPh>
    <phoneticPr fontId="6"/>
  </si>
  <si>
    <t>（個別設置）</t>
    <rPh sb="1" eb="3">
      <t>コベツ</t>
    </rPh>
    <rPh sb="3" eb="5">
      <t>セッチ</t>
    </rPh>
    <phoneticPr fontId="7"/>
  </si>
  <si>
    <t>冷凍機</t>
    <rPh sb="0" eb="2">
      <t>レイトウ</t>
    </rPh>
    <rPh sb="2" eb="3">
      <t>キ</t>
    </rPh>
    <phoneticPr fontId="7"/>
  </si>
  <si>
    <t>吸収冷温水機</t>
    <rPh sb="0" eb="2">
      <t>キュウシュウ</t>
    </rPh>
    <rPh sb="2" eb="5">
      <t>レイオンスイ</t>
    </rPh>
    <rPh sb="5" eb="6">
      <t>キ</t>
    </rPh>
    <phoneticPr fontId="7"/>
  </si>
  <si>
    <t>チラー</t>
    <phoneticPr fontId="7"/>
  </si>
  <si>
    <t>ヒートポンプ</t>
    <phoneticPr fontId="7"/>
  </si>
  <si>
    <t>環境データ
任意</t>
    <rPh sb="0" eb="1">
      <t>ワ</t>
    </rPh>
    <rPh sb="1" eb="2">
      <t>サカイ</t>
    </rPh>
    <rPh sb="6" eb="8">
      <t>ニンイ</t>
    </rPh>
    <phoneticPr fontId="7"/>
  </si>
  <si>
    <t>㎏</t>
    <phoneticPr fontId="7"/>
  </si>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</sst>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_ ;[Red]\-#,##0\ "/>
    <numFmt numFmtId="177" formatCode="0.0%"/>
    <numFmt numFmtId="178" formatCode="0.00_ ;[Red]\-0.00\ "/>
    <numFmt numFmtId="179" formatCode="#,##0.000;[Red]\-#,##0.000"/>
    <numFmt numFmtId="180" formatCode="0.0"/>
    <numFmt numFmtId="181" formatCode="#,##0.0;[Red]\-#,##0.0"/>
    <numFmt numFmtId="182" formatCode="#,##0.0_ ;[Red]\-#,##0.0\ "/>
    <numFmt numFmtId="183" formatCode="#,##0.0000"/>
    <numFmt numFmtId="184" formatCode="0;;;@"/>
    <numFmt numFmtId="185" formatCode="0.0;&quot;▲ &quot;0.0"/>
    <numFmt numFmtId="186" formatCode="#,##0.0;&quot;▲ &quot;#,##0.0"/>
    <numFmt numFmtId="187" formatCode="0.0000"/>
    <numFmt numFmtId="188" formatCode="0.00000"/>
    <numFmt numFmtId="189" formatCode="General&quot;年&quot;"/>
    <numFmt numFmtId="190" formatCode="[$-411]ggge&quot;年&quot;m&quot;月&quot;d&quot;日&quot;;@"/>
  </numFmts>
  <fonts count="96">
    <font>
      <sz val="12"/>
      <color theme="1"/>
      <name val="Meiryo UI"/>
      <family val="2"/>
      <charset val="128"/>
      <scheme val="minor"/>
    </font>
    <font>
      <sz val="11"/>
      <color theme="1"/>
      <name val="Meiryo UI"/>
      <family val="2"/>
      <charset val="128"/>
      <scheme val="minor"/>
    </font>
    <font>
      <sz val="12"/>
      <color theme="1"/>
      <name val="Meiryo UI"/>
      <family val="2"/>
      <charset val="128"/>
      <scheme val="minor"/>
    </font>
    <font>
      <sz val="6"/>
      <name val="Meiryo UI"/>
      <family val="2"/>
      <charset val="128"/>
      <scheme val="minor"/>
    </font>
    <font>
      <sz val="11"/>
      <name val="ＭＳ Ｐゴシック"/>
      <family val="3"/>
      <charset val="128"/>
    </font>
    <font>
      <sz val="10.5"/>
      <color indexed="10"/>
      <name val="ＭＳ 明朝"/>
      <family val="1"/>
      <charset val="128"/>
    </font>
    <font>
      <sz val="10.5"/>
      <name val="ＭＳ 明朝"/>
      <family val="1"/>
      <charset val="128"/>
    </font>
    <font>
      <sz val="6"/>
      <name val="ＭＳ Ｐゴシック"/>
      <family val="3"/>
      <charset val="128"/>
    </font>
    <font>
      <sz val="10"/>
      <color indexed="8"/>
      <name val="ＭＳ Ｐゴシック"/>
      <family val="3"/>
      <charset val="128"/>
    </font>
    <font>
      <sz val="11"/>
      <color indexed="8"/>
      <name val="ＭＳ Ｐゴシック"/>
      <family val="3"/>
      <charset val="128"/>
    </font>
    <font>
      <sz val="12"/>
      <color theme="1"/>
      <name val="ＭＳ Ｐゴシック"/>
      <family val="3"/>
      <charset val="128"/>
    </font>
    <font>
      <u/>
      <sz val="12"/>
      <color theme="10"/>
      <name val="Meiryo UI"/>
      <family val="2"/>
      <charset val="128"/>
      <scheme val="minor"/>
    </font>
    <font>
      <u/>
      <sz val="12"/>
      <color theme="11"/>
      <name val="Meiryo UI"/>
      <family val="2"/>
      <charset val="128"/>
      <scheme val="minor"/>
    </font>
    <font>
      <sz val="12"/>
      <color theme="1"/>
      <name val="ＭＳ ゴシック"/>
      <family val="3"/>
      <charset val="128"/>
    </font>
    <font>
      <sz val="11"/>
      <color theme="1"/>
      <name val="ＭＳ Ｐゴシック"/>
      <family val="3"/>
      <charset val="128"/>
    </font>
    <font>
      <b/>
      <sz val="12"/>
      <color rgb="FF000000"/>
      <name val="ＭＳ Ｐゴシック"/>
      <family val="3"/>
      <charset val="128"/>
    </font>
    <font>
      <sz val="12"/>
      <color rgb="FF000000"/>
      <name val="ＭＳ Ｐゴシック"/>
      <family val="3"/>
      <charset val="128"/>
    </font>
    <font>
      <sz val="8"/>
      <color theme="1"/>
      <name val="ＭＳ Ｐゴシック"/>
      <family val="3"/>
      <charset val="128"/>
    </font>
    <font>
      <sz val="10"/>
      <color theme="1"/>
      <name val="ＭＳ Ｐゴシック"/>
      <family val="3"/>
      <charset val="128"/>
    </font>
    <font>
      <b/>
      <sz val="14"/>
      <name val="ＭＳ Ｐゴシック"/>
      <family val="3"/>
      <charset val="128"/>
    </font>
    <font>
      <sz val="11"/>
      <color theme="1"/>
      <name val="ＭＳ ゴシック"/>
      <family val="3"/>
      <charset val="128"/>
    </font>
    <font>
      <sz val="12"/>
      <color theme="1"/>
      <name val="Meiryo UI"/>
      <family val="3"/>
      <charset val="128"/>
    </font>
    <font>
      <sz val="11"/>
      <color theme="1"/>
      <name val="Meiryo UI"/>
      <family val="3"/>
      <charset val="128"/>
    </font>
    <font>
      <sz val="9"/>
      <color rgb="FFFF0000"/>
      <name val="Meiryo UI"/>
      <family val="3"/>
      <charset val="128"/>
    </font>
    <font>
      <sz val="12"/>
      <color indexed="8"/>
      <name val="Meiryo UI"/>
      <family val="3"/>
      <charset val="128"/>
    </font>
    <font>
      <sz val="9"/>
      <color indexed="8"/>
      <name val="Meiryo UI"/>
      <family val="3"/>
      <charset val="128"/>
    </font>
    <font>
      <b/>
      <sz val="9"/>
      <color rgb="FFFF0000"/>
      <name val="Meiryo UI"/>
      <family val="3"/>
      <charset val="128"/>
    </font>
    <font>
      <sz val="11"/>
      <color indexed="8"/>
      <name val="Meiryo UI"/>
      <family val="3"/>
      <charset val="128"/>
    </font>
    <font>
      <sz val="9"/>
      <color rgb="FFFFFF00"/>
      <name val="Meiryo UI"/>
      <family val="3"/>
      <charset val="128"/>
    </font>
    <font>
      <sz val="6"/>
      <color indexed="8"/>
      <name val="Meiryo UI"/>
      <family val="3"/>
      <charset val="128"/>
    </font>
    <font>
      <sz val="9"/>
      <color theme="1"/>
      <name val="Meiryo UI"/>
      <family val="3"/>
      <charset val="128"/>
    </font>
    <font>
      <sz val="9"/>
      <color rgb="FF000000"/>
      <name val="Meiryo UI"/>
      <family val="3"/>
      <charset val="128"/>
    </font>
    <font>
      <sz val="9"/>
      <name val="Meiryo UI"/>
      <family val="3"/>
      <charset val="128"/>
    </font>
    <font>
      <sz val="12"/>
      <color rgb="FFFF0000"/>
      <name val="Meiryo UI"/>
      <family val="3"/>
      <charset val="128"/>
    </font>
    <font>
      <sz val="10"/>
      <color theme="1"/>
      <name val="Meiryo UI"/>
      <family val="3"/>
      <charset val="128"/>
    </font>
    <font>
      <sz val="8"/>
      <color indexed="8"/>
      <name val="Meiryo UI"/>
      <family val="3"/>
      <charset val="128"/>
    </font>
    <font>
      <sz val="6"/>
      <color theme="1"/>
      <name val="Meiryo UI"/>
      <family val="3"/>
      <charset val="128"/>
    </font>
    <font>
      <b/>
      <sz val="9"/>
      <color indexed="8"/>
      <name val="Meiryo UI"/>
      <family val="3"/>
      <charset val="128"/>
    </font>
    <font>
      <sz val="7"/>
      <color indexed="8"/>
      <name val="Meiryo UI"/>
      <family val="3"/>
      <charset val="128"/>
    </font>
    <font>
      <sz val="10"/>
      <color indexed="8"/>
      <name val="Meiryo UI"/>
      <family val="3"/>
      <charset val="128"/>
    </font>
    <font>
      <vertAlign val="superscript"/>
      <sz val="9"/>
      <color indexed="8"/>
      <name val="Meiryo UI"/>
      <family val="3"/>
      <charset val="128"/>
    </font>
    <font>
      <sz val="8"/>
      <color theme="1"/>
      <name val="Meiryo UI"/>
      <family val="3"/>
      <charset val="128"/>
    </font>
    <font>
      <b/>
      <sz val="10"/>
      <name val="Meiryo UI"/>
      <family val="3"/>
      <charset val="128"/>
    </font>
    <font>
      <b/>
      <sz val="12"/>
      <color indexed="8"/>
      <name val="Meiryo UI"/>
      <family val="3"/>
      <charset val="128"/>
    </font>
    <font>
      <b/>
      <sz val="9"/>
      <color theme="1"/>
      <name val="Meiryo UI"/>
      <family val="3"/>
      <charset val="128"/>
    </font>
    <font>
      <b/>
      <sz val="10"/>
      <color indexed="8"/>
      <name val="Meiryo UI"/>
      <family val="3"/>
      <charset val="128"/>
    </font>
    <font>
      <sz val="11"/>
      <color rgb="FFFF0000"/>
      <name val="ＭＳ ゴシック"/>
      <family val="3"/>
      <charset val="128"/>
    </font>
    <font>
      <b/>
      <sz val="9"/>
      <color indexed="81"/>
      <name val="ＭＳ Ｐゴシック"/>
      <family val="3"/>
      <charset val="128"/>
    </font>
    <font>
      <sz val="6"/>
      <color theme="1"/>
      <name val="ＭＳ Ｐゴシック"/>
      <family val="3"/>
      <charset val="128"/>
    </font>
    <font>
      <sz val="7"/>
      <color theme="1"/>
      <name val="ＭＳ Ｐゴシック"/>
      <family val="3"/>
      <charset val="128"/>
    </font>
    <font>
      <sz val="10.5"/>
      <name val="ＭＳ 明朝"/>
      <family val="3"/>
      <charset val="128"/>
    </font>
    <font>
      <sz val="18"/>
      <color rgb="FFFF0000"/>
      <name val="Meiryo UI"/>
      <family val="3"/>
      <charset val="128"/>
    </font>
    <font>
      <b/>
      <sz val="18"/>
      <color indexed="8"/>
      <name val="Meiryo UI"/>
      <family val="3"/>
      <charset val="128"/>
    </font>
    <font>
      <sz val="14"/>
      <color indexed="8"/>
      <name val="Meiryo UI"/>
      <family val="3"/>
      <charset val="128"/>
    </font>
    <font>
      <b/>
      <u/>
      <sz val="11"/>
      <color rgb="FFFF0000"/>
      <name val="Meiryo UI"/>
      <family val="3"/>
      <charset val="128"/>
    </font>
    <font>
      <b/>
      <sz val="11"/>
      <color theme="1"/>
      <name val="Meiryo UI"/>
      <family val="3"/>
      <charset val="128"/>
    </font>
    <font>
      <sz val="9"/>
      <name val="ＭＳ 明朝"/>
      <family val="1"/>
      <charset val="128"/>
    </font>
    <font>
      <sz val="11"/>
      <color rgb="FFFF0000"/>
      <name val="Meiryo UI"/>
      <family val="3"/>
      <charset val="128"/>
    </font>
    <font>
      <b/>
      <sz val="9"/>
      <color rgb="FF000000"/>
      <name val="ＭＳ Ｐゴシック"/>
      <family val="2"/>
      <charset val="128"/>
    </font>
    <font>
      <sz val="11"/>
      <color rgb="FFFF0000"/>
      <name val="Meiryo UI"/>
      <family val="2"/>
      <charset val="128"/>
    </font>
    <font>
      <sz val="12"/>
      <color rgb="FFFF0000"/>
      <name val="ＭＳ ゴシック"/>
      <family val="3"/>
      <charset val="128"/>
    </font>
    <font>
      <sz val="9"/>
      <color theme="1"/>
      <name val="Meiryo UI"/>
      <family val="3"/>
      <charset val="128"/>
      <scheme val="minor"/>
    </font>
    <font>
      <sz val="14"/>
      <color rgb="FF002060"/>
      <name val="ＭＳ ゴシック"/>
      <family val="2"/>
      <charset val="128"/>
    </font>
    <font>
      <sz val="12"/>
      <color rgb="FFFF0000"/>
      <name val="ＭＳ Ｐゴシック"/>
      <family val="3"/>
      <charset val="128"/>
    </font>
    <font>
      <sz val="10"/>
      <name val="Meiryo UI"/>
      <family val="3"/>
      <charset val="128"/>
    </font>
    <font>
      <b/>
      <sz val="14"/>
      <color theme="0"/>
      <name val="Meiryo UI"/>
      <family val="3"/>
      <charset val="128"/>
      <scheme val="minor"/>
    </font>
    <font>
      <sz val="9"/>
      <color theme="1"/>
      <name val="ＭＳ ゴシック"/>
      <family val="3"/>
      <charset val="128"/>
    </font>
    <font>
      <sz val="16"/>
      <color theme="1"/>
      <name val="Meiryo UI"/>
      <family val="2"/>
      <charset val="128"/>
      <scheme val="minor"/>
    </font>
    <font>
      <sz val="9"/>
      <color theme="1"/>
      <name val="Meiryo UI"/>
      <family val="2"/>
      <charset val="128"/>
      <scheme val="minor"/>
    </font>
    <font>
      <sz val="10"/>
      <color theme="1"/>
      <name val="Meiryo UI"/>
      <family val="2"/>
      <charset val="128"/>
      <scheme val="minor"/>
    </font>
    <font>
      <sz val="11"/>
      <color theme="1"/>
      <name val="Meiryo UI"/>
      <family val="3"/>
      <charset val="128"/>
      <scheme val="minor"/>
    </font>
    <font>
      <b/>
      <sz val="9"/>
      <color rgb="FF000000"/>
      <name val="MS P ゴシック"/>
      <charset val="128"/>
    </font>
    <font>
      <sz val="8"/>
      <name val="Meiryo UI"/>
      <family val="3"/>
      <charset val="128"/>
    </font>
    <font>
      <b/>
      <sz val="9"/>
      <color indexed="81"/>
      <name val="MS P ゴシック"/>
      <family val="3"/>
      <charset val="128"/>
    </font>
    <font>
      <sz val="10"/>
      <color theme="0" tint="-0.249977111117893"/>
      <name val="ＭＳ ゴシック"/>
      <family val="3"/>
      <charset val="128"/>
    </font>
    <font>
      <sz val="10"/>
      <color theme="0" tint="-0.249977111117893"/>
      <name val="ＭＳ 明朝"/>
      <family val="1"/>
      <charset val="128"/>
    </font>
    <font>
      <sz val="11"/>
      <name val="Meiryo UI"/>
      <family val="3"/>
      <charset val="128"/>
    </font>
    <font>
      <b/>
      <sz val="10.5"/>
      <color rgb="FFC00000"/>
      <name val="ＭＳ 明朝"/>
      <family val="1"/>
      <charset val="128"/>
    </font>
    <font>
      <b/>
      <sz val="10"/>
      <color rgb="FFC00000"/>
      <name val="ＭＳ 明朝"/>
      <family val="1"/>
      <charset val="128"/>
    </font>
    <font>
      <sz val="10.5"/>
      <color rgb="FFFF0000"/>
      <name val="ＭＳ 明朝"/>
      <family val="1"/>
      <charset val="128"/>
    </font>
    <font>
      <b/>
      <sz val="10"/>
      <color theme="1" tint="0.499984740745262"/>
      <name val="ＭＳ ゴシック"/>
      <family val="3"/>
      <charset val="128"/>
    </font>
    <font>
      <b/>
      <sz val="10"/>
      <color theme="1" tint="0.499984740745262"/>
      <name val="ＭＳ 明朝"/>
      <family val="1"/>
      <charset val="128"/>
    </font>
    <font>
      <b/>
      <sz val="10.5"/>
      <color theme="1" tint="0.499984740745262"/>
      <name val="ＭＳ 明朝"/>
      <family val="1"/>
      <charset val="128"/>
    </font>
    <font>
      <sz val="10"/>
      <name val="ＭＳ 明朝"/>
      <family val="1"/>
      <charset val="128"/>
    </font>
    <font>
      <sz val="10.5"/>
      <color theme="0" tint="-0.249977111117893"/>
      <name val="ＭＳ 明朝"/>
      <family val="1"/>
      <charset val="128"/>
    </font>
    <font>
      <b/>
      <sz val="10.5"/>
      <color rgb="FF0000FF"/>
      <name val="ＭＳ 明朝"/>
      <family val="1"/>
      <charset val="128"/>
    </font>
    <font>
      <b/>
      <sz val="10.5"/>
      <color rgb="FF0070C0"/>
      <name val="ＭＳ 明朝"/>
      <family val="1"/>
      <charset val="128"/>
    </font>
    <font>
      <b/>
      <sz val="10"/>
      <color rgb="FF0070C0"/>
      <name val="ＭＳ ゴシック"/>
      <family val="3"/>
      <charset val="128"/>
    </font>
    <font>
      <b/>
      <sz val="10"/>
      <color rgb="FF0070C0"/>
      <name val="ＭＳ 明朝"/>
      <family val="1"/>
      <charset val="128"/>
    </font>
    <font>
      <b/>
      <sz val="12"/>
      <color rgb="FF0000FF"/>
      <name val="ＭＳ 明朝"/>
      <family val="1"/>
      <charset val="128"/>
    </font>
    <font>
      <b/>
      <sz val="10.5"/>
      <color theme="5" tint="-0.249977111117893"/>
      <name val="ＭＳ 明朝"/>
      <family val="1"/>
      <charset val="128"/>
    </font>
    <font>
      <b/>
      <sz val="10.5"/>
      <color theme="4" tint="0.59999389629810485"/>
      <name val="ＭＳ 明朝"/>
      <family val="1"/>
      <charset val="128"/>
    </font>
    <font>
      <sz val="10.5"/>
      <color theme="4" tint="0.59999389629810485"/>
      <name val="ＭＳ 明朝"/>
      <family val="1"/>
      <charset val="128"/>
    </font>
    <font>
      <sz val="10"/>
      <color rgb="FFFF0000"/>
      <name val="ＭＳ Ｐゴシック"/>
      <family val="3"/>
      <charset val="128"/>
    </font>
    <font>
      <sz val="10"/>
      <name val="ＭＳ Ｐゴシック"/>
      <family val="3"/>
      <charset val="128"/>
    </font>
    <font>
      <sz val="12"/>
      <name val="ＭＳ Ｐゴシック"/>
      <family val="3"/>
      <charset val="128"/>
    </font>
  </fonts>
  <fills count="1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8" tint="0.79998168889431442"/>
        <bgColor rgb="FF000000"/>
      </patternFill>
    </fill>
    <fill>
      <patternFill patternType="solid">
        <fgColor theme="9" tint="-0.249977111117893"/>
        <bgColor indexed="64"/>
      </patternFill>
    </fill>
    <fill>
      <patternFill patternType="solid">
        <fgColor theme="8" tint="0.59999389629810485"/>
        <bgColor indexed="64"/>
      </patternFill>
    </fill>
  </fills>
  <borders count="205">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hair">
        <color auto="1"/>
      </bottom>
      <diagonal/>
    </border>
    <border>
      <left style="medium">
        <color auto="1"/>
      </left>
      <right/>
      <top style="hair">
        <color auto="1"/>
      </top>
      <bottom/>
      <diagonal/>
    </border>
    <border>
      <left style="hair">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hair">
        <color auto="1"/>
      </left>
      <right/>
      <top/>
      <bottom/>
      <diagonal/>
    </border>
    <border>
      <left style="medium">
        <color auto="1"/>
      </left>
      <right style="thin">
        <color auto="1"/>
      </right>
      <top/>
      <bottom/>
      <diagonal/>
    </border>
    <border>
      <left style="thin">
        <color auto="1"/>
      </left>
      <right/>
      <top/>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bottom/>
      <diagonal/>
    </border>
    <border>
      <left style="hair">
        <color auto="1"/>
      </left>
      <right style="hair">
        <color auto="1"/>
      </right>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thin">
        <color auto="1"/>
      </right>
      <top/>
      <bottom style="hair">
        <color auto="1"/>
      </bottom>
      <diagonal/>
    </border>
    <border>
      <left/>
      <right style="thin">
        <color auto="1"/>
      </right>
      <top/>
      <bottom/>
      <diagonal/>
    </border>
    <border diagonalDown="1">
      <left style="thin">
        <color auto="1"/>
      </left>
      <right style="thin">
        <color auto="1"/>
      </right>
      <top style="hair">
        <color auto="1"/>
      </top>
      <bottom style="hair">
        <color auto="1"/>
      </bottom>
      <diagonal style="thin">
        <color auto="1"/>
      </diagonal>
    </border>
    <border diagonalDown="1">
      <left style="thin">
        <color auto="1"/>
      </left>
      <right style="thin">
        <color auto="1"/>
      </right>
      <top style="hair">
        <color auto="1"/>
      </top>
      <bottom style="thin">
        <color auto="1"/>
      </bottom>
      <diagonal style="thin">
        <color auto="1"/>
      </diagonal>
    </border>
    <border diagonalDown="1">
      <left style="thin">
        <color auto="1"/>
      </left>
      <right/>
      <top style="hair">
        <color auto="1"/>
      </top>
      <bottom style="hair">
        <color auto="1"/>
      </bottom>
      <diagonal style="thin">
        <color auto="1"/>
      </diagonal>
    </border>
    <border diagonalDown="1">
      <left style="thin">
        <color auto="1"/>
      </left>
      <right/>
      <top style="hair">
        <color auto="1"/>
      </top>
      <bottom style="thin">
        <color auto="1"/>
      </bottom>
      <diagonal style="thin">
        <color auto="1"/>
      </diagonal>
    </border>
    <border>
      <left style="thin">
        <color auto="1"/>
      </left>
      <right/>
      <top style="medium">
        <color auto="1"/>
      </top>
      <bottom style="medium">
        <color auto="1"/>
      </bottom>
      <diagonal/>
    </border>
    <border>
      <left/>
      <right style="thin">
        <color auto="1"/>
      </right>
      <top/>
      <bottom style="hair">
        <color auto="1"/>
      </bottom>
      <diagonal/>
    </border>
    <border>
      <left style="hair">
        <color auto="1"/>
      </left>
      <right style="hair">
        <color auto="1"/>
      </right>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auto="1"/>
      </left>
      <right style="thin">
        <color auto="1"/>
      </right>
      <top/>
      <bottom style="medium">
        <color auto="1"/>
      </bottom>
      <diagonal/>
    </border>
    <border>
      <left/>
      <right style="hair">
        <color auto="1"/>
      </right>
      <top style="thin">
        <color auto="1"/>
      </top>
      <bottom/>
      <diagonal/>
    </border>
    <border>
      <left/>
      <right/>
      <top style="medium">
        <color auto="1"/>
      </top>
      <bottom/>
      <diagonal/>
    </border>
    <border>
      <left/>
      <right/>
      <top style="medium">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hair">
        <color auto="1"/>
      </left>
      <right/>
      <top/>
      <bottom style="hair">
        <color auto="1"/>
      </bottom>
      <diagonal/>
    </border>
    <border>
      <left/>
      <right/>
      <top style="hair">
        <color auto="1"/>
      </top>
      <bottom style="hair">
        <color auto="1"/>
      </bottom>
      <diagonal/>
    </border>
    <border diagonalDown="1">
      <left style="thin">
        <color auto="1"/>
      </left>
      <right style="hair">
        <color auto="1"/>
      </right>
      <top style="hair">
        <color auto="1"/>
      </top>
      <bottom style="hair">
        <color auto="1"/>
      </bottom>
      <diagonal style="thin">
        <color auto="1"/>
      </diagonal>
    </border>
    <border>
      <left style="thin">
        <color auto="1"/>
      </left>
      <right style="medium">
        <color auto="1"/>
      </right>
      <top/>
      <bottom style="hair">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style="medium">
        <color indexed="64"/>
      </top>
      <bottom/>
      <diagonal/>
    </border>
    <border>
      <left style="medium">
        <color auto="1"/>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diagonalDown="1">
      <left style="thin">
        <color auto="1"/>
      </left>
      <right style="thin">
        <color auto="1"/>
      </right>
      <top style="hair">
        <color auto="1"/>
      </top>
      <bottom/>
      <diagonal style="thin">
        <color auto="1"/>
      </diagonal>
    </border>
    <border diagonalDown="1">
      <left style="thin">
        <color auto="1"/>
      </left>
      <right/>
      <top style="hair">
        <color auto="1"/>
      </top>
      <bottom/>
      <diagonal style="thin">
        <color auto="1"/>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thin">
        <color auto="1"/>
      </left>
      <right style="hair">
        <color auto="1"/>
      </right>
      <top style="medium">
        <color auto="1"/>
      </top>
      <bottom style="thin">
        <color auto="1"/>
      </bottom>
      <diagonal/>
    </border>
    <border>
      <left style="medium">
        <color auto="1"/>
      </left>
      <right style="hair">
        <color auto="1"/>
      </right>
      <top style="thin">
        <color auto="1"/>
      </top>
      <bottom style="hair">
        <color auto="1"/>
      </bottom>
      <diagonal/>
    </border>
    <border>
      <left style="medium">
        <color auto="1"/>
      </left>
      <right style="hair">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medium">
        <color auto="1"/>
      </left>
      <right style="hair">
        <color auto="1"/>
      </right>
      <top style="thin">
        <color auto="1"/>
      </top>
      <bottom style="thin">
        <color auto="1"/>
      </bottom>
      <diagonal/>
    </border>
    <border>
      <left style="thin">
        <color auto="1"/>
      </left>
      <right style="medium">
        <color auto="1"/>
      </right>
      <top style="thin">
        <color auto="1"/>
      </top>
      <bottom style="hair">
        <color auto="1"/>
      </bottom>
      <diagonal/>
    </border>
    <border>
      <left style="medium">
        <color auto="1"/>
      </left>
      <right style="hair">
        <color auto="1"/>
      </right>
      <top style="thin">
        <color auto="1"/>
      </top>
      <bottom/>
      <diagonal/>
    </border>
    <border>
      <left style="medium">
        <color auto="1"/>
      </left>
      <right style="hair">
        <color auto="1"/>
      </right>
      <top/>
      <bottom/>
      <diagonal/>
    </border>
    <border>
      <left style="medium">
        <color auto="1"/>
      </left>
      <right style="hair">
        <color auto="1"/>
      </right>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thin">
        <color auto="1"/>
      </left>
      <right style="thin">
        <color auto="1"/>
      </right>
      <top/>
      <bottom style="medium">
        <color auto="1"/>
      </bottom>
      <diagonal/>
    </border>
    <border>
      <left style="medium">
        <color auto="1"/>
      </left>
      <right style="hair">
        <color auto="1"/>
      </right>
      <top/>
      <bottom style="hair">
        <color auto="1"/>
      </bottom>
      <diagonal/>
    </border>
    <border>
      <left style="medium">
        <color auto="1"/>
      </left>
      <right style="hair">
        <color auto="1"/>
      </right>
      <top style="hair">
        <color auto="1"/>
      </top>
      <bottom/>
      <diagonal/>
    </border>
    <border>
      <left style="thin">
        <color auto="1"/>
      </left>
      <right style="medium">
        <color auto="1"/>
      </right>
      <top style="hair">
        <color auto="1"/>
      </top>
      <bottom/>
      <diagonal/>
    </border>
    <border>
      <left style="thin">
        <color auto="1"/>
      </left>
      <right style="medium">
        <color auto="1"/>
      </right>
      <top style="hair">
        <color auto="1"/>
      </top>
      <bottom style="medium">
        <color auto="1"/>
      </bottom>
      <diagonal/>
    </border>
    <border>
      <left style="medium">
        <color auto="1"/>
      </left>
      <right style="hair">
        <color auto="1"/>
      </right>
      <top/>
      <bottom style="medium">
        <color auto="1"/>
      </bottom>
      <diagonal/>
    </border>
    <border>
      <left/>
      <right style="hair">
        <color auto="1"/>
      </right>
      <top/>
      <bottom style="medium">
        <color auto="1"/>
      </bottom>
      <diagonal/>
    </border>
    <border>
      <left style="thin">
        <color auto="1"/>
      </left>
      <right style="hair">
        <color auto="1"/>
      </right>
      <top style="thin">
        <color auto="1"/>
      </top>
      <bottom style="medium">
        <color auto="1"/>
      </bottom>
      <diagonal/>
    </border>
    <border>
      <left/>
      <right style="thin">
        <color auto="1"/>
      </right>
      <top style="medium">
        <color auto="1"/>
      </top>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diagonalDown="1">
      <left style="hair">
        <color auto="1"/>
      </left>
      <right style="medium">
        <color auto="1"/>
      </right>
      <top style="thin">
        <color auto="1"/>
      </top>
      <bottom style="hair">
        <color auto="1"/>
      </bottom>
      <diagonal style="thin">
        <color auto="1"/>
      </diagonal>
    </border>
    <border diagonalDown="1">
      <left style="hair">
        <color auto="1"/>
      </left>
      <right style="medium">
        <color auto="1"/>
      </right>
      <top style="hair">
        <color auto="1"/>
      </top>
      <bottom style="hair">
        <color auto="1"/>
      </bottom>
      <diagonal style="thin">
        <color auto="1"/>
      </diagonal>
    </border>
    <border diagonalDown="1">
      <left style="hair">
        <color auto="1"/>
      </left>
      <right style="medium">
        <color auto="1"/>
      </right>
      <top style="hair">
        <color auto="1"/>
      </top>
      <bottom style="thin">
        <color auto="1"/>
      </bottom>
      <diagonal style="thin">
        <color auto="1"/>
      </diagonal>
    </border>
    <border>
      <left style="hair">
        <color auto="1"/>
      </left>
      <right style="medium">
        <color auto="1"/>
      </right>
      <top/>
      <bottom style="thin">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style="medium">
        <color auto="1"/>
      </left>
      <right style="hair">
        <color auto="1"/>
      </right>
      <top style="medium">
        <color auto="1"/>
      </top>
      <bottom style="hair">
        <color auto="1"/>
      </bottom>
      <diagonal/>
    </border>
    <border diagonalDown="1">
      <left style="hair">
        <color auto="1"/>
      </left>
      <right style="hair">
        <color auto="1"/>
      </right>
      <top style="hair">
        <color auto="1"/>
      </top>
      <bottom style="hair">
        <color auto="1"/>
      </bottom>
      <diagonal style="thin">
        <color auto="1"/>
      </diagonal>
    </border>
    <border>
      <left style="hair">
        <color auto="1"/>
      </left>
      <right style="medium">
        <color auto="1"/>
      </right>
      <top style="hair">
        <color auto="1"/>
      </top>
      <bottom style="medium">
        <color auto="1"/>
      </bottom>
      <diagonal/>
    </border>
    <border diagonalDown="1">
      <left style="hair">
        <color auto="1"/>
      </left>
      <right style="medium">
        <color auto="1"/>
      </right>
      <top/>
      <bottom style="hair">
        <color auto="1"/>
      </bottom>
      <diagonal style="thin">
        <color auto="1"/>
      </diagonal>
    </border>
    <border>
      <left style="hair">
        <color auto="1"/>
      </left>
      <right style="medium">
        <color auto="1"/>
      </right>
      <top style="hair">
        <color auto="1"/>
      </top>
      <bottom/>
      <diagonal/>
    </border>
    <border>
      <left style="hair">
        <color auto="1"/>
      </left>
      <right style="medium">
        <color auto="1"/>
      </right>
      <top/>
      <bottom style="hair">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diagonalDown="1">
      <left/>
      <right style="hair">
        <color auto="1"/>
      </right>
      <top style="hair">
        <color auto="1"/>
      </top>
      <bottom style="hair">
        <color auto="1"/>
      </bottom>
      <diagonal style="thin">
        <color auto="1"/>
      </diagonal>
    </border>
    <border diagonalDown="1">
      <left style="hair">
        <color auto="1"/>
      </left>
      <right/>
      <top style="hair">
        <color auto="1"/>
      </top>
      <bottom style="hair">
        <color auto="1"/>
      </bottom>
      <diagonal style="thin">
        <color auto="1"/>
      </diagonal>
    </border>
    <border diagonalDown="1">
      <left style="hair">
        <color auto="1"/>
      </left>
      <right/>
      <top/>
      <bottom style="hair">
        <color auto="1"/>
      </bottom>
      <diagonal style="thin">
        <color auto="1"/>
      </diagonal>
    </border>
    <border>
      <left style="medium">
        <color rgb="FFFF0000"/>
      </left>
      <right style="medium">
        <color rgb="FFFF0000"/>
      </right>
      <top style="medium">
        <color rgb="FFFF0000"/>
      </top>
      <bottom style="hair">
        <color auto="1"/>
      </bottom>
      <diagonal/>
    </border>
    <border>
      <left style="medium">
        <color rgb="FFFF0000"/>
      </left>
      <right style="medium">
        <color rgb="FFFF0000"/>
      </right>
      <top style="hair">
        <color auto="1"/>
      </top>
      <bottom style="hair">
        <color auto="1"/>
      </bottom>
      <diagonal/>
    </border>
    <border>
      <left style="medium">
        <color rgb="FFFF0000"/>
      </left>
      <right style="medium">
        <color rgb="FFFF0000"/>
      </right>
      <top style="hair">
        <color auto="1"/>
      </top>
      <bottom style="medium">
        <color auto="1"/>
      </bottom>
      <diagonal/>
    </border>
    <border>
      <left style="medium">
        <color rgb="FFFF0000"/>
      </left>
      <right style="medium">
        <color rgb="FFFF0000"/>
      </right>
      <top/>
      <bottom style="hair">
        <color auto="1"/>
      </bottom>
      <diagonal/>
    </border>
    <border>
      <left style="medium">
        <color rgb="FFFF0000"/>
      </left>
      <right style="medium">
        <color rgb="FFFF0000"/>
      </right>
      <top style="hair">
        <color auto="1"/>
      </top>
      <bottom style="medium">
        <color rgb="FFFF0000"/>
      </bottom>
      <diagonal/>
    </border>
    <border>
      <left style="hair">
        <color auto="1"/>
      </left>
      <right style="medium">
        <color auto="1"/>
      </right>
      <top style="thin">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hair">
        <color auto="1"/>
      </left>
      <right style="medium">
        <color auto="1"/>
      </right>
      <top/>
      <bottom/>
      <diagonal/>
    </border>
    <border diagonalDown="1">
      <left style="hair">
        <color auto="1"/>
      </left>
      <right style="medium">
        <color auto="1"/>
      </right>
      <top style="hair">
        <color auto="1"/>
      </top>
      <bottom/>
      <diagonal style="thin">
        <color auto="1"/>
      </diagonal>
    </border>
    <border>
      <left/>
      <right style="medium">
        <color auto="1"/>
      </right>
      <top style="medium">
        <color auto="1"/>
      </top>
      <bottom style="hair">
        <color auto="1"/>
      </bottom>
      <diagonal/>
    </border>
    <border>
      <left/>
      <right style="medium">
        <color rgb="FFFF0000"/>
      </right>
      <top style="medium">
        <color auto="1"/>
      </top>
      <bottom style="hair">
        <color auto="1"/>
      </bottom>
      <diagonal/>
    </border>
    <border>
      <left style="thin">
        <color auto="1"/>
      </left>
      <right style="hair">
        <color auto="1"/>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style="thin">
        <color auto="1"/>
      </right>
      <top style="medium">
        <color auto="1"/>
      </top>
      <bottom style="hair">
        <color auto="1"/>
      </bottom>
      <diagonal/>
    </border>
    <border>
      <left/>
      <right style="thin">
        <color auto="1"/>
      </right>
      <top style="thin">
        <color theme="0"/>
      </top>
      <bottom/>
      <diagonal/>
    </border>
  </borders>
  <cellStyleXfs count="14">
    <xf numFmtId="0" fontId="0" fillId="0" borderId="0"/>
    <xf numFmtId="38" fontId="2" fillId="0" borderId="0" applyFont="0" applyFill="0" applyBorder="0" applyAlignment="0" applyProtection="0"/>
    <xf numFmtId="6" fontId="2" fillId="0" borderId="0" applyFont="0" applyFill="0" applyBorder="0" applyAlignment="0" applyProtection="0"/>
    <xf numFmtId="9" fontId="2" fillId="0" borderId="0" applyFont="0" applyFill="0" applyBorder="0" applyAlignment="0" applyProtection="0"/>
    <xf numFmtId="0" fontId="4" fillId="0" borderId="0"/>
    <xf numFmtId="38" fontId="9" fillId="0" borderId="0" applyFont="0" applyFill="0" applyBorder="0" applyAlignment="0" applyProtection="0">
      <alignment vertical="center"/>
    </xf>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4" fillId="0" borderId="0"/>
    <xf numFmtId="0" fontId="11" fillId="0" borderId="0" applyNumberFormat="0" applyFill="0" applyBorder="0" applyAlignment="0" applyProtection="0"/>
  </cellStyleXfs>
  <cellXfs count="1182">
    <xf numFmtId="0" fontId="0" fillId="0" borderId="0" xfId="0"/>
    <xf numFmtId="0" fontId="6" fillId="2" borderId="0" xfId="4" applyFont="1" applyFill="1" applyAlignment="1">
      <alignment vertical="center"/>
    </xf>
    <xf numFmtId="0" fontId="6" fillId="2" borderId="0" xfId="4" applyFont="1" applyFill="1" applyAlignment="1">
      <alignment horizontal="right" vertical="center"/>
    </xf>
    <xf numFmtId="0" fontId="10" fillId="0" borderId="0" xfId="0" applyFo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horizontal="justify" vertical="center" wrapText="1"/>
    </xf>
    <xf numFmtId="0" fontId="10" fillId="0" borderId="0" xfId="0" applyFont="1" applyAlignment="1">
      <alignment vertical="center"/>
    </xf>
    <xf numFmtId="0" fontId="10" fillId="0" borderId="0" xfId="0" applyFont="1" applyAlignment="1">
      <alignment horizontal="center" vertical="center"/>
    </xf>
    <xf numFmtId="0" fontId="18" fillId="0" borderId="56" xfId="0" applyFont="1" applyBorder="1" applyAlignment="1">
      <alignment horizontal="center" vertical="center"/>
    </xf>
    <xf numFmtId="0" fontId="18" fillId="0" borderId="0" xfId="0" applyFont="1" applyAlignment="1">
      <alignment vertical="center"/>
    </xf>
    <xf numFmtId="0" fontId="18" fillId="0" borderId="86" xfId="0" applyFont="1" applyBorder="1" applyAlignment="1">
      <alignment vertical="center"/>
    </xf>
    <xf numFmtId="0" fontId="18" fillId="0" borderId="100" xfId="0" applyFont="1" applyBorder="1" applyAlignment="1">
      <alignment vertical="center"/>
    </xf>
    <xf numFmtId="0" fontId="18" fillId="0" borderId="14" xfId="0" applyFont="1" applyBorder="1" applyAlignment="1">
      <alignment vertical="center"/>
    </xf>
    <xf numFmtId="0" fontId="18" fillId="0" borderId="37" xfId="0" applyFont="1" applyBorder="1" applyAlignment="1">
      <alignment vertical="center"/>
    </xf>
    <xf numFmtId="0" fontId="18" fillId="0" borderId="107" xfId="0" applyFont="1" applyBorder="1" applyAlignment="1">
      <alignment vertical="center"/>
    </xf>
    <xf numFmtId="0" fontId="18" fillId="0" borderId="21" xfId="0" applyFont="1" applyBorder="1" applyAlignment="1">
      <alignment vertical="center"/>
    </xf>
    <xf numFmtId="0" fontId="18" fillId="0" borderId="108" xfId="0" applyFont="1" applyBorder="1" applyAlignment="1">
      <alignment vertical="center"/>
    </xf>
    <xf numFmtId="0" fontId="18" fillId="0" borderId="15" xfId="0" applyFont="1" applyBorder="1" applyAlignment="1">
      <alignment vertical="center"/>
    </xf>
    <xf numFmtId="0" fontId="18" fillId="0" borderId="55" xfId="0" applyFont="1" applyBorder="1" applyAlignment="1">
      <alignment vertical="center"/>
    </xf>
    <xf numFmtId="0" fontId="10" fillId="0" borderId="107" xfId="0" applyFont="1" applyBorder="1" applyAlignment="1">
      <alignment vertical="center"/>
    </xf>
    <xf numFmtId="0" fontId="10" fillId="0" borderId="21" xfId="0" applyFont="1" applyBorder="1" applyAlignment="1">
      <alignment vertical="center"/>
    </xf>
    <xf numFmtId="0" fontId="18" fillId="0" borderId="57" xfId="0" applyFont="1" applyBorder="1" applyAlignment="1">
      <alignment vertical="center"/>
    </xf>
    <xf numFmtId="0" fontId="18" fillId="0" borderId="108" xfId="0" applyFont="1" applyBorder="1" applyAlignment="1">
      <alignment vertical="center" wrapText="1"/>
    </xf>
    <xf numFmtId="0" fontId="18" fillId="0" borderId="15" xfId="0" applyFont="1" applyBorder="1" applyAlignment="1">
      <alignment horizontal="left" vertical="center"/>
    </xf>
    <xf numFmtId="0" fontId="10" fillId="0" borderId="86" xfId="0" applyFont="1" applyBorder="1" applyAlignment="1">
      <alignment vertical="center" wrapText="1"/>
    </xf>
    <xf numFmtId="0" fontId="18" fillId="0" borderId="14" xfId="0" applyFont="1" applyBorder="1" applyAlignment="1">
      <alignment horizontal="left" vertical="center"/>
    </xf>
    <xf numFmtId="0" fontId="18" fillId="0" borderId="64" xfId="0" applyFont="1" applyBorder="1" applyAlignment="1">
      <alignment vertical="center"/>
    </xf>
    <xf numFmtId="0" fontId="18" fillId="0" borderId="66" xfId="0" applyFont="1" applyBorder="1" applyAlignment="1">
      <alignment vertical="center"/>
    </xf>
    <xf numFmtId="0" fontId="10" fillId="0" borderId="0" xfId="0" applyFont="1" applyAlignment="1">
      <alignment horizontal="left" vertical="center"/>
    </xf>
    <xf numFmtId="0" fontId="4" fillId="0" borderId="0" xfId="0" applyFont="1" applyAlignment="1">
      <alignment vertical="center"/>
    </xf>
    <xf numFmtId="0" fontId="13" fillId="9" borderId="0" xfId="0" applyFont="1" applyFill="1"/>
    <xf numFmtId="0" fontId="20" fillId="9" borderId="0" xfId="0" applyFont="1" applyFill="1"/>
    <xf numFmtId="0" fontId="20" fillId="9" borderId="0" xfId="0" applyFont="1" applyFill="1" applyAlignment="1">
      <alignment vertical="top" wrapText="1"/>
    </xf>
    <xf numFmtId="0" fontId="17" fillId="0" borderId="0" xfId="0" applyFont="1"/>
    <xf numFmtId="0" fontId="21" fillId="0" borderId="0" xfId="0" applyFont="1"/>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1" fillId="0" borderId="0" xfId="0" applyFont="1" applyAlignment="1">
      <alignment vertical="center"/>
    </xf>
    <xf numFmtId="0" fontId="27" fillId="0" borderId="0" xfId="0" applyFont="1" applyAlignment="1">
      <alignment horizontal="right" vertical="center"/>
    </xf>
    <xf numFmtId="0" fontId="27" fillId="0" borderId="0" xfId="0" applyFont="1" applyAlignment="1">
      <alignment vertical="center"/>
    </xf>
    <xf numFmtId="0" fontId="28" fillId="0" borderId="0" xfId="0" applyFont="1" applyAlignment="1">
      <alignment vertical="center"/>
    </xf>
    <xf numFmtId="0" fontId="30" fillId="0" borderId="1" xfId="0" applyFont="1" applyBorder="1"/>
    <xf numFmtId="0" fontId="30" fillId="0" borderId="0" xfId="0" applyFont="1"/>
    <xf numFmtId="0" fontId="25" fillId="0" borderId="71" xfId="0" applyFont="1" applyBorder="1" applyAlignment="1">
      <alignment horizontal="center" vertical="center"/>
    </xf>
    <xf numFmtId="0" fontId="25" fillId="0" borderId="72" xfId="0" applyFont="1" applyBorder="1" applyAlignment="1">
      <alignment horizontal="center" vertical="center"/>
    </xf>
    <xf numFmtId="0" fontId="30" fillId="0" borderId="72" xfId="0" applyFont="1" applyBorder="1" applyAlignment="1">
      <alignment vertical="center"/>
    </xf>
    <xf numFmtId="0" fontId="23" fillId="0" borderId="0" xfId="0" applyFont="1"/>
    <xf numFmtId="0" fontId="25" fillId="0" borderId="77" xfId="0" applyFont="1" applyBorder="1" applyAlignment="1">
      <alignment horizontal="center" vertical="center"/>
    </xf>
    <xf numFmtId="0" fontId="25" fillId="0" borderId="78" xfId="0" applyFont="1" applyBorder="1" applyAlignment="1">
      <alignment horizontal="center" vertical="center"/>
    </xf>
    <xf numFmtId="0" fontId="30" fillId="4" borderId="76" xfId="0" applyFont="1" applyFill="1" applyBorder="1" applyAlignment="1" applyProtection="1">
      <alignment vertical="center"/>
      <protection locked="0"/>
    </xf>
    <xf numFmtId="0" fontId="30" fillId="0" borderId="78" xfId="0" applyFont="1" applyBorder="1" applyAlignment="1">
      <alignment vertical="center"/>
    </xf>
    <xf numFmtId="0" fontId="25" fillId="0" borderId="81" xfId="0" applyFont="1" applyBorder="1" applyAlignment="1">
      <alignment horizontal="center" vertical="center"/>
    </xf>
    <xf numFmtId="0" fontId="25" fillId="0" borderId="82" xfId="0" applyFont="1" applyBorder="1" applyAlignment="1">
      <alignment horizontal="center" vertical="center"/>
    </xf>
    <xf numFmtId="0" fontId="30" fillId="0" borderId="82" xfId="0" applyFont="1" applyBorder="1" applyAlignment="1">
      <alignment vertical="center"/>
    </xf>
    <xf numFmtId="0" fontId="25" fillId="0" borderId="68" xfId="0" applyFont="1" applyBorder="1" applyAlignment="1">
      <alignment horizontal="center" vertical="center"/>
    </xf>
    <xf numFmtId="0" fontId="30" fillId="6" borderId="87" xfId="0" applyFont="1" applyFill="1" applyBorder="1" applyAlignment="1">
      <alignment vertical="center"/>
    </xf>
    <xf numFmtId="0" fontId="30" fillId="6" borderId="88" xfId="0" applyFont="1" applyFill="1" applyBorder="1" applyAlignment="1">
      <alignment vertical="center"/>
    </xf>
    <xf numFmtId="0" fontId="30" fillId="0" borderId="90" xfId="0" applyFont="1" applyBorder="1" applyAlignment="1">
      <alignment vertical="center"/>
    </xf>
    <xf numFmtId="0" fontId="25" fillId="4" borderId="82" xfId="0" applyFont="1" applyFill="1" applyBorder="1" applyAlignment="1" applyProtection="1">
      <alignment horizontal="center" vertical="center"/>
      <protection locked="0"/>
    </xf>
    <xf numFmtId="38" fontId="30" fillId="0" borderId="0" xfId="0" applyNumberFormat="1" applyFont="1"/>
    <xf numFmtId="0" fontId="26" fillId="0" borderId="0" xfId="0" applyFont="1" applyAlignment="1">
      <alignment vertical="center"/>
    </xf>
    <xf numFmtId="38" fontId="25" fillId="0" borderId="0" xfId="1" applyFont="1" applyAlignment="1">
      <alignment vertical="center"/>
    </xf>
    <xf numFmtId="0" fontId="25" fillId="4" borderId="78" xfId="0" applyFont="1" applyFill="1" applyBorder="1" applyAlignment="1" applyProtection="1">
      <alignment horizontal="center" vertical="center"/>
      <protection locked="0"/>
    </xf>
    <xf numFmtId="0" fontId="33" fillId="0" borderId="0" xfId="0" applyFont="1"/>
    <xf numFmtId="0" fontId="30" fillId="0" borderId="0" xfId="0" applyFont="1" applyAlignment="1">
      <alignment vertical="center"/>
    </xf>
    <xf numFmtId="0" fontId="30" fillId="0" borderId="1" xfId="0" applyFont="1" applyBorder="1" applyAlignment="1">
      <alignment horizontal="left" vertical="center"/>
    </xf>
    <xf numFmtId="0" fontId="36" fillId="0" borderId="1" xfId="0" applyFont="1" applyBorder="1" applyAlignment="1">
      <alignment wrapText="1"/>
    </xf>
    <xf numFmtId="0" fontId="37" fillId="0" borderId="0" xfId="0" applyFont="1" applyAlignment="1">
      <alignment vertical="center"/>
    </xf>
    <xf numFmtId="0" fontId="25" fillId="0" borderId="0" xfId="0" applyFont="1" applyAlignment="1">
      <alignment horizontal="right" vertical="center"/>
    </xf>
    <xf numFmtId="0" fontId="37" fillId="0" borderId="0" xfId="0" applyFont="1" applyAlignment="1">
      <alignment horizontal="left" vertical="center"/>
    </xf>
    <xf numFmtId="0" fontId="25" fillId="0" borderId="97" xfId="0" applyFont="1" applyBorder="1" applyAlignment="1">
      <alignment horizontal="center" vertical="center"/>
    </xf>
    <xf numFmtId="0" fontId="25" fillId="0" borderId="91" xfId="0" applyFont="1" applyBorder="1" applyAlignment="1">
      <alignment horizontal="center" vertical="center"/>
    </xf>
    <xf numFmtId="0" fontId="25" fillId="0" borderId="98" xfId="0" applyFont="1" applyBorder="1" applyAlignment="1">
      <alignment horizontal="center" vertical="center"/>
    </xf>
    <xf numFmtId="0" fontId="25" fillId="0" borderId="90" xfId="0" applyFont="1" applyBorder="1" applyAlignment="1">
      <alignment horizontal="center" vertical="center"/>
    </xf>
    <xf numFmtId="0" fontId="37" fillId="0" borderId="69" xfId="0" applyFont="1" applyBorder="1" applyAlignment="1">
      <alignment vertical="center"/>
    </xf>
    <xf numFmtId="0" fontId="35" fillId="0" borderId="79" xfId="0" applyFont="1" applyBorder="1" applyAlignment="1">
      <alignment horizontal="center" vertical="center"/>
    </xf>
    <xf numFmtId="0" fontId="35" fillId="0" borderId="77" xfId="0" applyFont="1" applyBorder="1" applyAlignment="1">
      <alignment horizontal="center" vertical="center"/>
    </xf>
    <xf numFmtId="0" fontId="35" fillId="0" borderId="78" xfId="0" applyFont="1" applyBorder="1" applyAlignment="1">
      <alignment horizontal="center" vertical="center"/>
    </xf>
    <xf numFmtId="0" fontId="35" fillId="0" borderId="94" xfId="0" applyFont="1" applyBorder="1" applyAlignment="1">
      <alignment horizontal="center" vertical="center"/>
    </xf>
    <xf numFmtId="0" fontId="25" fillId="0" borderId="83" xfId="0" applyFont="1" applyBorder="1" applyAlignment="1">
      <alignment horizontal="center" vertical="center"/>
    </xf>
    <xf numFmtId="0" fontId="25" fillId="0" borderId="0" xfId="0" applyFont="1" applyAlignment="1">
      <alignment horizontal="center" vertical="center"/>
    </xf>
    <xf numFmtId="0" fontId="34" fillId="0" borderId="0" xfId="0" applyFont="1" applyAlignment="1">
      <alignment vertical="center"/>
    </xf>
    <xf numFmtId="38" fontId="25" fillId="0" borderId="0" xfId="0" applyNumberFormat="1" applyFont="1" applyAlignment="1">
      <alignment vertical="center"/>
    </xf>
    <xf numFmtId="38" fontId="25" fillId="0" borderId="0" xfId="0" applyNumberFormat="1" applyFont="1" applyAlignment="1">
      <alignment horizontal="right" vertical="center"/>
    </xf>
    <xf numFmtId="38" fontId="25" fillId="0" borderId="0" xfId="1" applyFont="1" applyAlignment="1">
      <alignment horizontal="center" vertical="center"/>
    </xf>
    <xf numFmtId="0" fontId="35" fillId="0" borderId="67" xfId="0" applyFont="1" applyBorder="1" applyAlignment="1">
      <alignment horizontal="center" vertical="center"/>
    </xf>
    <xf numFmtId="0" fontId="42" fillId="0" borderId="0" xfId="4" applyFont="1" applyAlignment="1">
      <alignment horizontal="center" vertical="center"/>
    </xf>
    <xf numFmtId="0" fontId="43" fillId="0" borderId="0" xfId="0" applyFont="1" applyAlignment="1">
      <alignment horizontal="center" vertical="center"/>
    </xf>
    <xf numFmtId="0" fontId="35" fillId="0" borderId="1" xfId="0" applyFont="1" applyBorder="1" applyAlignment="1">
      <alignment vertical="center"/>
    </xf>
    <xf numFmtId="0" fontId="43" fillId="0" borderId="0" xfId="0" applyFont="1" applyAlignment="1">
      <alignment vertical="center"/>
    </xf>
    <xf numFmtId="0" fontId="45" fillId="0" borderId="9" xfId="0" applyFont="1" applyBorder="1" applyAlignment="1">
      <alignment horizontal="center" vertical="center"/>
    </xf>
    <xf numFmtId="0" fontId="25" fillId="0" borderId="13" xfId="0" applyFont="1" applyBorder="1" applyAlignment="1">
      <alignment horizontal="center"/>
    </xf>
    <xf numFmtId="0" fontId="25" fillId="0" borderId="7" xfId="0" applyFont="1" applyBorder="1" applyAlignment="1">
      <alignment horizontal="center" vertical="top" wrapText="1"/>
    </xf>
    <xf numFmtId="0" fontId="25" fillId="0" borderId="17" xfId="0" applyFont="1" applyBorder="1" applyAlignment="1">
      <alignment horizontal="center" vertical="center"/>
    </xf>
    <xf numFmtId="177" fontId="25" fillId="0" borderId="28" xfId="1" applyNumberFormat="1" applyFont="1" applyBorder="1" applyAlignment="1">
      <alignment vertical="center"/>
    </xf>
    <xf numFmtId="177" fontId="25" fillId="0" borderId="31" xfId="1" applyNumberFormat="1" applyFont="1" applyBorder="1" applyAlignment="1">
      <alignment vertical="center"/>
    </xf>
    <xf numFmtId="0" fontId="35" fillId="0" borderId="33" xfId="0" applyFont="1" applyBorder="1" applyAlignment="1">
      <alignment horizontal="center" vertical="center"/>
    </xf>
    <xf numFmtId="0" fontId="35" fillId="0" borderId="35" xfId="0" applyFont="1" applyBorder="1" applyAlignment="1">
      <alignment horizontal="center" vertical="center"/>
    </xf>
    <xf numFmtId="177" fontId="25" fillId="5" borderId="31" xfId="1" applyNumberFormat="1" applyFont="1" applyFill="1" applyBorder="1" applyAlignment="1">
      <alignment horizontal="center" vertical="center"/>
    </xf>
    <xf numFmtId="177" fontId="25" fillId="5" borderId="38" xfId="1" applyNumberFormat="1" applyFont="1" applyFill="1" applyBorder="1" applyAlignment="1">
      <alignment horizontal="center" vertical="center"/>
    </xf>
    <xf numFmtId="177" fontId="25" fillId="0" borderId="1" xfId="1" applyNumberFormat="1" applyFont="1" applyBorder="1" applyAlignment="1">
      <alignment vertical="center"/>
    </xf>
    <xf numFmtId="177" fontId="25" fillId="0" borderId="47" xfId="1" applyNumberFormat="1" applyFont="1" applyBorder="1" applyAlignment="1">
      <alignment vertical="center"/>
    </xf>
    <xf numFmtId="38" fontId="25" fillId="0" borderId="49" xfId="1" applyFont="1" applyBorder="1" applyAlignment="1">
      <alignment vertical="center"/>
    </xf>
    <xf numFmtId="0" fontId="39" fillId="0" borderId="9" xfId="0" applyFont="1" applyBorder="1" applyAlignment="1">
      <alignment horizontal="center" vertical="center"/>
    </xf>
    <xf numFmtId="0" fontId="25" fillId="0" borderId="51" xfId="0" applyFont="1" applyBorder="1" applyAlignment="1">
      <alignment horizontal="center" vertical="center"/>
    </xf>
    <xf numFmtId="0" fontId="32" fillId="0" borderId="51" xfId="0" applyFont="1" applyBorder="1" applyAlignment="1">
      <alignment horizontal="center" vertical="center"/>
    </xf>
    <xf numFmtId="0" fontId="25" fillId="0" borderId="53" xfId="0" applyFont="1" applyBorder="1" applyAlignment="1">
      <alignment horizontal="center" vertical="center"/>
    </xf>
    <xf numFmtId="0" fontId="25" fillId="0" borderId="44" xfId="0" applyFont="1" applyBorder="1" applyAlignment="1">
      <alignment horizontal="center" vertical="center"/>
    </xf>
    <xf numFmtId="0" fontId="32" fillId="0" borderId="44" xfId="0" applyFont="1" applyBorder="1" applyAlignment="1">
      <alignment horizontal="center" vertical="center"/>
    </xf>
    <xf numFmtId="0" fontId="25" fillId="5" borderId="57" xfId="0" applyFont="1" applyFill="1" applyBorder="1" applyAlignment="1">
      <alignment horizontal="center" vertical="center"/>
    </xf>
    <xf numFmtId="0" fontId="25" fillId="5" borderId="59" xfId="0" applyFont="1" applyFill="1" applyBorder="1" applyAlignment="1">
      <alignment horizontal="center" vertical="center"/>
    </xf>
    <xf numFmtId="0" fontId="25" fillId="0" borderId="60" xfId="0" applyFont="1" applyBorder="1" applyAlignment="1">
      <alignment horizontal="center" vertical="center"/>
    </xf>
    <xf numFmtId="0" fontId="32" fillId="0" borderId="60" xfId="0" applyFont="1" applyBorder="1" applyAlignment="1">
      <alignment horizontal="center" vertical="center"/>
    </xf>
    <xf numFmtId="0" fontId="32" fillId="0" borderId="105" xfId="0" applyFont="1" applyBorder="1" applyAlignment="1">
      <alignment horizontal="center" vertical="center"/>
    </xf>
    <xf numFmtId="0" fontId="25" fillId="5" borderId="60" xfId="0" applyFont="1" applyFill="1" applyBorder="1" applyAlignment="1">
      <alignment horizontal="center" vertical="center"/>
    </xf>
    <xf numFmtId="0" fontId="23" fillId="0" borderId="59" xfId="0" applyFont="1" applyBorder="1" applyAlignment="1">
      <alignment vertical="center"/>
    </xf>
    <xf numFmtId="0" fontId="23" fillId="0" borderId="60" xfId="0" applyFont="1" applyBorder="1" applyAlignment="1">
      <alignment vertical="center"/>
    </xf>
    <xf numFmtId="182" fontId="25" fillId="0" borderId="27" xfId="0" applyNumberFormat="1" applyFont="1" applyBorder="1" applyAlignment="1">
      <alignment vertical="center" shrinkToFit="1"/>
    </xf>
    <xf numFmtId="182" fontId="25" fillId="0" borderId="38" xfId="0" applyNumberFormat="1" applyFont="1" applyBorder="1" applyAlignment="1">
      <alignment vertical="center" shrinkToFit="1"/>
    </xf>
    <xf numFmtId="182" fontId="25" fillId="0" borderId="1" xfId="1" applyNumberFormat="1" applyFont="1" applyBorder="1" applyAlignment="1">
      <alignment vertical="center" shrinkToFit="1"/>
    </xf>
    <xf numFmtId="182" fontId="25" fillId="0" borderId="47" xfId="1" applyNumberFormat="1" applyFont="1" applyBorder="1" applyAlignment="1">
      <alignment vertical="center" shrinkToFit="1"/>
    </xf>
    <xf numFmtId="182" fontId="25" fillId="0" borderId="25" xfId="1" applyNumberFormat="1" applyFont="1" applyBorder="1" applyAlignment="1">
      <alignment vertical="center" shrinkToFit="1"/>
    </xf>
    <xf numFmtId="182" fontId="25" fillId="10" borderId="26" xfId="1" applyNumberFormat="1" applyFont="1" applyFill="1" applyBorder="1" applyAlignment="1">
      <alignment vertical="center" shrinkToFit="1"/>
    </xf>
    <xf numFmtId="182" fontId="25" fillId="10" borderId="10" xfId="1" applyNumberFormat="1" applyFont="1" applyFill="1" applyBorder="1" applyAlignment="1">
      <alignment vertical="center" shrinkToFit="1"/>
    </xf>
    <xf numFmtId="182" fontId="25" fillId="10" borderId="1" xfId="1" applyNumberFormat="1" applyFont="1" applyFill="1" applyBorder="1" applyAlignment="1">
      <alignment vertical="center" shrinkToFit="1"/>
    </xf>
    <xf numFmtId="182" fontId="25" fillId="10" borderId="47" xfId="1" applyNumberFormat="1" applyFont="1" applyFill="1" applyBorder="1" applyAlignment="1">
      <alignment vertical="center" shrinkToFit="1"/>
    </xf>
    <xf numFmtId="182" fontId="25" fillId="0" borderId="52" xfId="1" applyNumberFormat="1" applyFont="1" applyBorder="1" applyAlignment="1">
      <alignment vertical="center" shrinkToFit="1"/>
    </xf>
    <xf numFmtId="182" fontId="25" fillId="10" borderId="31" xfId="1" applyNumberFormat="1" applyFont="1" applyFill="1" applyBorder="1" applyAlignment="1">
      <alignment vertical="center" shrinkToFit="1"/>
    </xf>
    <xf numFmtId="182" fontId="25" fillId="10" borderId="41" xfId="1" applyNumberFormat="1" applyFont="1" applyFill="1" applyBorder="1" applyAlignment="1">
      <alignment vertical="center" shrinkToFit="1"/>
    </xf>
    <xf numFmtId="0" fontId="30" fillId="4" borderId="92" xfId="0" applyFont="1" applyFill="1" applyBorder="1" applyAlignment="1" applyProtection="1">
      <alignment vertical="center"/>
      <protection locked="0"/>
    </xf>
    <xf numFmtId="0" fontId="30" fillId="0" borderId="109" xfId="0" applyFont="1" applyBorder="1" applyAlignment="1">
      <alignment vertical="center"/>
    </xf>
    <xf numFmtId="0" fontId="25" fillId="0" borderId="86" xfId="0" applyFont="1" applyBorder="1" applyAlignment="1">
      <alignment horizontal="center" vertical="center"/>
    </xf>
    <xf numFmtId="0" fontId="25" fillId="0" borderId="88" xfId="0" applyFont="1" applyBorder="1" applyAlignment="1">
      <alignment horizontal="center" vertical="center"/>
    </xf>
    <xf numFmtId="0" fontId="30" fillId="0" borderId="1" xfId="0" applyFont="1" applyBorder="1" applyAlignment="1">
      <alignment horizontal="center" vertical="center"/>
    </xf>
    <xf numFmtId="0" fontId="30" fillId="0" borderId="66" xfId="0" applyFont="1" applyBorder="1"/>
    <xf numFmtId="0" fontId="25" fillId="0" borderId="84" xfId="0" applyFont="1" applyBorder="1" applyAlignment="1">
      <alignment horizontal="center" vertical="center"/>
    </xf>
    <xf numFmtId="0" fontId="25" fillId="0" borderId="0" xfId="0" applyFont="1" applyAlignment="1">
      <alignment vertical="center" wrapText="1"/>
    </xf>
    <xf numFmtId="0" fontId="38" fillId="0" borderId="76" xfId="0" applyFont="1" applyBorder="1" applyAlignment="1">
      <alignment horizontal="center" vertical="center"/>
    </xf>
    <xf numFmtId="179" fontId="32" fillId="0" borderId="10" xfId="0" applyNumberFormat="1" applyFont="1" applyBorder="1" applyAlignment="1">
      <alignment vertical="center" shrinkToFit="1"/>
    </xf>
    <xf numFmtId="179" fontId="32" fillId="0" borderId="56" xfId="0" applyNumberFormat="1" applyFont="1" applyBorder="1" applyAlignment="1">
      <alignment vertical="center" shrinkToFit="1"/>
    </xf>
    <xf numFmtId="38" fontId="25" fillId="4" borderId="111" xfId="1" applyFont="1" applyFill="1" applyBorder="1" applyAlignment="1" applyProtection="1">
      <alignment horizontal="right" vertical="center" shrinkToFit="1"/>
      <protection locked="0"/>
    </xf>
    <xf numFmtId="38" fontId="25" fillId="4" borderId="76" xfId="1" applyFont="1" applyFill="1" applyBorder="1" applyAlignment="1" applyProtection="1">
      <alignment horizontal="right" vertical="center" shrinkToFit="1"/>
      <protection locked="0"/>
    </xf>
    <xf numFmtId="38" fontId="25" fillId="4" borderId="79" xfId="1" applyFont="1" applyFill="1" applyBorder="1" applyAlignment="1" applyProtection="1">
      <alignment horizontal="right" vertical="center" shrinkToFit="1"/>
      <protection locked="0"/>
    </xf>
    <xf numFmtId="38" fontId="25" fillId="4" borderId="94" xfId="1" applyFont="1" applyFill="1" applyBorder="1" applyAlignment="1" applyProtection="1">
      <alignment horizontal="right" vertical="center" shrinkToFit="1"/>
      <protection locked="0"/>
    </xf>
    <xf numFmtId="38" fontId="25" fillId="0" borderId="27" xfId="1" applyFont="1" applyBorder="1" applyAlignment="1">
      <alignment vertical="center" shrinkToFit="1"/>
    </xf>
    <xf numFmtId="181" fontId="25" fillId="4" borderId="76" xfId="1" applyNumberFormat="1" applyFont="1" applyFill="1" applyBorder="1" applyAlignment="1" applyProtection="1">
      <alignment horizontal="right" vertical="center" shrinkToFit="1"/>
      <protection locked="0"/>
    </xf>
    <xf numFmtId="181" fontId="25" fillId="4" borderId="79" xfId="1" applyNumberFormat="1" applyFont="1" applyFill="1" applyBorder="1" applyAlignment="1" applyProtection="1">
      <alignment horizontal="right" vertical="center" shrinkToFit="1"/>
      <protection locked="0"/>
    </xf>
    <xf numFmtId="181" fontId="25" fillId="4" borderId="77" xfId="1" applyNumberFormat="1" applyFont="1" applyFill="1" applyBorder="1" applyAlignment="1" applyProtection="1">
      <alignment horizontal="right" vertical="center" shrinkToFit="1"/>
      <protection locked="0"/>
    </xf>
    <xf numFmtId="181" fontId="25" fillId="4" borderId="78" xfId="1" applyNumberFormat="1" applyFont="1" applyFill="1" applyBorder="1" applyAlignment="1" applyProtection="1">
      <alignment horizontal="right" vertical="center" shrinkToFit="1"/>
      <protection locked="0"/>
    </xf>
    <xf numFmtId="181" fontId="25" fillId="0" borderId="27" xfId="1" applyNumberFormat="1" applyFont="1" applyBorder="1" applyAlignment="1">
      <alignment vertical="center" shrinkToFit="1"/>
    </xf>
    <xf numFmtId="181" fontId="25" fillId="4" borderId="89" xfId="1" applyNumberFormat="1" applyFont="1" applyFill="1" applyBorder="1" applyAlignment="1" applyProtection="1">
      <alignment horizontal="right" vertical="center" shrinkToFit="1"/>
      <protection locked="0"/>
    </xf>
    <xf numFmtId="181" fontId="25" fillId="4" borderId="96" xfId="1" applyNumberFormat="1" applyFont="1" applyFill="1" applyBorder="1" applyAlignment="1" applyProtection="1">
      <alignment horizontal="right" vertical="center" shrinkToFit="1"/>
      <protection locked="0"/>
    </xf>
    <xf numFmtId="181" fontId="25" fillId="4" borderId="98" xfId="1" applyNumberFormat="1" applyFont="1" applyFill="1" applyBorder="1" applyAlignment="1" applyProtection="1">
      <alignment horizontal="right" vertical="center" shrinkToFit="1"/>
      <protection locked="0"/>
    </xf>
    <xf numFmtId="181" fontId="25" fillId="4" borderId="90" xfId="1" applyNumberFormat="1" applyFont="1" applyFill="1" applyBorder="1" applyAlignment="1" applyProtection="1">
      <alignment horizontal="right" vertical="center" shrinkToFit="1"/>
      <protection locked="0"/>
    </xf>
    <xf numFmtId="38" fontId="25" fillId="4" borderId="111" xfId="1" applyFont="1" applyFill="1" applyBorder="1" applyAlignment="1" applyProtection="1">
      <alignment vertical="center" shrinkToFit="1"/>
      <protection locked="0"/>
    </xf>
    <xf numFmtId="38" fontId="25" fillId="0" borderId="75" xfId="1" applyFont="1" applyBorder="1" applyAlignment="1">
      <alignment vertical="center" shrinkToFit="1"/>
    </xf>
    <xf numFmtId="38" fontId="25" fillId="4" borderId="76" xfId="1" applyFont="1" applyFill="1" applyBorder="1" applyAlignment="1" applyProtection="1">
      <alignment vertical="center" shrinkToFit="1"/>
      <protection locked="0"/>
    </xf>
    <xf numFmtId="38" fontId="25" fillId="4" borderId="79" xfId="1" applyFont="1" applyFill="1" applyBorder="1" applyAlignment="1" applyProtection="1">
      <alignment vertical="center" shrinkToFit="1"/>
      <protection locked="0"/>
    </xf>
    <xf numFmtId="38" fontId="25" fillId="4" borderId="77" xfId="1" applyFont="1" applyFill="1" applyBorder="1" applyAlignment="1" applyProtection="1">
      <alignment vertical="center" shrinkToFit="1"/>
      <protection locked="0"/>
    </xf>
    <xf numFmtId="38" fontId="25" fillId="4" borderId="78" xfId="1" applyFont="1" applyFill="1" applyBorder="1" applyAlignment="1" applyProtection="1">
      <alignment vertical="center" shrinkToFit="1"/>
      <protection locked="0"/>
    </xf>
    <xf numFmtId="38" fontId="25" fillId="4" borderId="70" xfId="1" applyFont="1" applyFill="1" applyBorder="1" applyAlignment="1" applyProtection="1">
      <alignment vertical="center" shrinkToFit="1"/>
      <protection locked="0"/>
    </xf>
    <xf numFmtId="38" fontId="25" fillId="4" borderId="71" xfId="1" applyFont="1" applyFill="1" applyBorder="1" applyAlignment="1" applyProtection="1">
      <alignment vertical="center" shrinkToFit="1"/>
      <protection locked="0"/>
    </xf>
    <xf numFmtId="181" fontId="25" fillId="4" borderId="85" xfId="1" applyNumberFormat="1" applyFont="1" applyFill="1" applyBorder="1" applyAlignment="1" applyProtection="1">
      <alignment vertical="center" shrinkToFit="1"/>
      <protection locked="0"/>
    </xf>
    <xf numFmtId="181" fontId="25" fillId="4" borderId="86" xfId="1" applyNumberFormat="1" applyFont="1" applyFill="1" applyBorder="1" applyAlignment="1" applyProtection="1">
      <alignment vertical="center" shrinkToFit="1"/>
      <protection locked="0"/>
    </xf>
    <xf numFmtId="181" fontId="25" fillId="4" borderId="35" xfId="1" applyNumberFormat="1" applyFont="1" applyFill="1" applyBorder="1" applyAlignment="1" applyProtection="1">
      <alignment vertical="center" shrinkToFit="1"/>
      <protection locked="0"/>
    </xf>
    <xf numFmtId="181" fontId="25" fillId="4" borderId="76" xfId="1" applyNumberFormat="1" applyFont="1" applyFill="1" applyBorder="1" applyAlignment="1" applyProtection="1">
      <alignment vertical="center" shrinkToFit="1"/>
      <protection locked="0"/>
    </xf>
    <xf numFmtId="181" fontId="25" fillId="4" borderId="77" xfId="1" applyNumberFormat="1" applyFont="1" applyFill="1" applyBorder="1" applyAlignment="1" applyProtection="1">
      <alignment vertical="center" shrinkToFit="1"/>
      <protection locked="0"/>
    </xf>
    <xf numFmtId="181" fontId="25" fillId="4" borderId="78" xfId="1" applyNumberFormat="1" applyFont="1" applyFill="1" applyBorder="1" applyAlignment="1" applyProtection="1">
      <alignment vertical="center" shrinkToFit="1"/>
      <protection locked="0"/>
    </xf>
    <xf numFmtId="181" fontId="25" fillId="4" borderId="96" xfId="1" applyNumberFormat="1" applyFont="1" applyFill="1" applyBorder="1" applyAlignment="1" applyProtection="1">
      <alignment vertical="center" shrinkToFit="1"/>
      <protection locked="0"/>
    </xf>
    <xf numFmtId="181" fontId="25" fillId="4" borderId="98" xfId="1" applyNumberFormat="1" applyFont="1" applyFill="1" applyBorder="1" applyAlignment="1" applyProtection="1">
      <alignment vertical="center" shrinkToFit="1"/>
      <protection locked="0"/>
    </xf>
    <xf numFmtId="181" fontId="25" fillId="4" borderId="116" xfId="1" applyNumberFormat="1" applyFont="1" applyFill="1" applyBorder="1" applyAlignment="1" applyProtection="1">
      <alignment vertical="center" shrinkToFit="1"/>
      <protection locked="0"/>
    </xf>
    <xf numFmtId="181" fontId="25" fillId="0" borderId="38" xfId="1" applyNumberFormat="1" applyFont="1" applyBorder="1" applyAlignment="1">
      <alignment vertical="center" shrinkToFit="1"/>
    </xf>
    <xf numFmtId="38" fontId="25" fillId="0" borderId="38" xfId="1" applyFont="1" applyBorder="1" applyAlignment="1">
      <alignment vertical="center" shrinkToFit="1"/>
    </xf>
    <xf numFmtId="181" fontId="25" fillId="4" borderId="79" xfId="1" applyNumberFormat="1" applyFont="1" applyFill="1" applyBorder="1" applyAlignment="1" applyProtection="1">
      <alignment vertical="center" shrinkToFit="1"/>
      <protection locked="0"/>
    </xf>
    <xf numFmtId="181" fontId="25" fillId="4" borderId="80" xfId="1" applyNumberFormat="1" applyFont="1" applyFill="1" applyBorder="1" applyAlignment="1" applyProtection="1">
      <alignment vertical="center" shrinkToFit="1"/>
      <protection locked="0"/>
    </xf>
    <xf numFmtId="181" fontId="25" fillId="4" borderId="81" xfId="1" applyNumberFormat="1" applyFont="1" applyFill="1" applyBorder="1" applyAlignment="1" applyProtection="1">
      <alignment vertical="center" shrinkToFit="1"/>
      <protection locked="0"/>
    </xf>
    <xf numFmtId="38" fontId="25" fillId="0" borderId="15" xfId="1" applyFont="1" applyBorder="1" applyAlignment="1">
      <alignment vertical="center" shrinkToFit="1"/>
    </xf>
    <xf numFmtId="38" fontId="25" fillId="0" borderId="21" xfId="1" applyFont="1" applyBorder="1" applyAlignment="1">
      <alignment vertical="center" shrinkToFit="1"/>
    </xf>
    <xf numFmtId="38" fontId="25" fillId="4" borderId="92" xfId="1" applyFont="1" applyFill="1" applyBorder="1" applyAlignment="1" applyProtection="1">
      <alignment vertical="center" shrinkToFit="1"/>
      <protection locked="0"/>
    </xf>
    <xf numFmtId="38" fontId="25" fillId="4" borderId="57" xfId="1" applyFont="1" applyFill="1" applyBorder="1" applyAlignment="1" applyProtection="1">
      <alignment vertical="center" shrinkToFit="1"/>
      <protection locked="0"/>
    </xf>
    <xf numFmtId="181" fontId="25" fillId="4" borderId="83" xfId="1" applyNumberFormat="1" applyFont="1" applyFill="1" applyBorder="1" applyAlignment="1" applyProtection="1">
      <alignment vertical="center" shrinkToFit="1"/>
      <protection locked="0"/>
    </xf>
    <xf numFmtId="181" fontId="25" fillId="4" borderId="70" xfId="1" applyNumberFormat="1" applyFont="1" applyFill="1" applyBorder="1" applyAlignment="1" applyProtection="1">
      <alignment vertical="center" shrinkToFit="1"/>
      <protection locked="0"/>
    </xf>
    <xf numFmtId="181" fontId="25" fillId="4" borderId="73" xfId="1" applyNumberFormat="1" applyFont="1" applyFill="1" applyBorder="1" applyAlignment="1" applyProtection="1">
      <alignment vertical="center" shrinkToFit="1"/>
      <protection locked="0"/>
    </xf>
    <xf numFmtId="181" fontId="25" fillId="4" borderId="71" xfId="1" applyNumberFormat="1" applyFont="1" applyFill="1" applyBorder="1" applyAlignment="1" applyProtection="1">
      <alignment vertical="center" shrinkToFit="1"/>
      <protection locked="0"/>
    </xf>
    <xf numFmtId="181" fontId="25" fillId="0" borderId="75" xfId="1" applyNumberFormat="1" applyFont="1" applyBorder="1" applyAlignment="1">
      <alignment vertical="center" shrinkToFit="1"/>
    </xf>
    <xf numFmtId="181" fontId="25" fillId="0" borderId="21" xfId="1" applyNumberFormat="1" applyFont="1" applyBorder="1" applyAlignment="1">
      <alignment vertical="center" shrinkToFit="1"/>
    </xf>
    <xf numFmtId="38" fontId="25" fillId="4" borderId="73" xfId="1" applyFont="1" applyFill="1" applyBorder="1" applyAlignment="1" applyProtection="1">
      <alignment vertical="center" shrinkToFit="1"/>
      <protection locked="0"/>
    </xf>
    <xf numFmtId="38" fontId="25" fillId="0" borderId="83" xfId="1" applyFont="1" applyBorder="1" applyAlignment="1">
      <alignment vertical="center" shrinkToFit="1"/>
    </xf>
    <xf numFmtId="38" fontId="30" fillId="0" borderId="15" xfId="1" applyFont="1" applyBorder="1" applyAlignment="1">
      <alignment vertical="center" shrinkToFit="1"/>
    </xf>
    <xf numFmtId="38" fontId="30" fillId="0" borderId="27" xfId="1" applyFont="1" applyBorder="1" applyAlignment="1">
      <alignment vertical="center" shrinkToFit="1"/>
    </xf>
    <xf numFmtId="38" fontId="30" fillId="0" borderId="21" xfId="1" applyFont="1" applyBorder="1" applyAlignment="1">
      <alignment vertical="center" shrinkToFit="1"/>
    </xf>
    <xf numFmtId="0" fontId="30" fillId="6" borderId="21" xfId="0" applyFont="1" applyFill="1" applyBorder="1" applyAlignment="1">
      <alignment vertical="center" shrinkToFit="1"/>
    </xf>
    <xf numFmtId="38" fontId="30" fillId="0" borderId="75" xfId="1" applyFont="1" applyBorder="1" applyAlignment="1">
      <alignment vertical="center" shrinkToFit="1"/>
    </xf>
    <xf numFmtId="38" fontId="30" fillId="0" borderId="0" xfId="0" applyNumberFormat="1" applyFont="1" applyAlignment="1">
      <alignment shrinkToFit="1"/>
    </xf>
    <xf numFmtId="38" fontId="30" fillId="0" borderId="1" xfId="1" applyFont="1" applyBorder="1" applyAlignment="1">
      <alignment vertical="center" shrinkToFit="1"/>
    </xf>
    <xf numFmtId="38" fontId="30" fillId="0" borderId="1" xfId="0" applyNumberFormat="1" applyFont="1" applyBorder="1" applyAlignment="1">
      <alignment shrinkToFit="1"/>
    </xf>
    <xf numFmtId="181" fontId="30" fillId="0" borderId="1" xfId="0" applyNumberFormat="1" applyFont="1" applyBorder="1" applyAlignment="1">
      <alignment shrinkToFit="1"/>
    </xf>
    <xf numFmtId="38" fontId="25" fillId="0" borderId="111" xfId="1" applyFont="1" applyBorder="1" applyAlignment="1">
      <alignment horizontal="right" vertical="center" shrinkToFit="1"/>
    </xf>
    <xf numFmtId="38" fontId="25" fillId="0" borderId="73" xfId="1" applyFont="1" applyBorder="1" applyAlignment="1">
      <alignment vertical="center" shrinkToFit="1"/>
    </xf>
    <xf numFmtId="38" fontId="25" fillId="0" borderId="73" xfId="1" applyFont="1" applyBorder="1" applyAlignment="1">
      <alignment horizontal="right" vertical="center" shrinkToFit="1"/>
    </xf>
    <xf numFmtId="38" fontId="25" fillId="0" borderId="71" xfId="1" applyFont="1" applyBorder="1" applyAlignment="1">
      <alignment horizontal="right" vertical="center" shrinkToFit="1"/>
    </xf>
    <xf numFmtId="38" fontId="25" fillId="0" borderId="74" xfId="1" applyFont="1" applyBorder="1" applyAlignment="1">
      <alignment horizontal="right" vertical="center" shrinkToFit="1"/>
    </xf>
    <xf numFmtId="180" fontId="32" fillId="0" borderId="67" xfId="0" applyNumberFormat="1" applyFont="1" applyBorder="1" applyAlignment="1">
      <alignment vertical="center" shrinkToFit="1"/>
    </xf>
    <xf numFmtId="180" fontId="32" fillId="0" borderId="11" xfId="0" applyNumberFormat="1" applyFont="1" applyBorder="1" applyAlignment="1">
      <alignment vertical="center" shrinkToFit="1"/>
    </xf>
    <xf numFmtId="38" fontId="25" fillId="0" borderId="93" xfId="0" applyNumberFormat="1" applyFont="1" applyBorder="1" applyAlignment="1">
      <alignment vertical="center" shrinkToFit="1"/>
    </xf>
    <xf numFmtId="38" fontId="30" fillId="0" borderId="75" xfId="0" applyNumberFormat="1" applyFont="1" applyBorder="1" applyAlignment="1">
      <alignment vertical="center" shrinkToFit="1"/>
    </xf>
    <xf numFmtId="181" fontId="30" fillId="0" borderId="75" xfId="0" applyNumberFormat="1" applyFont="1" applyBorder="1" applyAlignment="1">
      <alignment vertical="center" shrinkToFit="1"/>
    </xf>
    <xf numFmtId="181" fontId="25" fillId="0" borderId="75" xfId="0" applyNumberFormat="1" applyFont="1" applyBorder="1" applyAlignment="1">
      <alignment horizontal="right" vertical="center" shrinkToFit="1"/>
    </xf>
    <xf numFmtId="38" fontId="25" fillId="0" borderId="94" xfId="0" applyNumberFormat="1" applyFont="1" applyBorder="1" applyAlignment="1">
      <alignment vertical="center" shrinkToFit="1"/>
    </xf>
    <xf numFmtId="38" fontId="30" fillId="0" borderId="27" xfId="0" applyNumberFormat="1" applyFont="1" applyBorder="1" applyAlignment="1">
      <alignment vertical="center" shrinkToFit="1"/>
    </xf>
    <xf numFmtId="38" fontId="30" fillId="5" borderId="101" xfId="0" applyNumberFormat="1" applyFont="1" applyFill="1" applyBorder="1" applyAlignment="1">
      <alignment vertical="center" shrinkToFit="1"/>
    </xf>
    <xf numFmtId="38" fontId="25" fillId="5" borderId="101" xfId="0" applyNumberFormat="1" applyFont="1" applyFill="1" applyBorder="1" applyAlignment="1">
      <alignment horizontal="right" vertical="center" shrinkToFit="1"/>
    </xf>
    <xf numFmtId="181" fontId="30" fillId="0" borderId="27" xfId="0" applyNumberFormat="1" applyFont="1" applyBorder="1" applyAlignment="1">
      <alignment vertical="center" shrinkToFit="1"/>
    </xf>
    <xf numFmtId="38" fontId="25" fillId="0" borderId="95" xfId="0" applyNumberFormat="1" applyFont="1" applyBorder="1" applyAlignment="1">
      <alignment vertical="center" shrinkToFit="1"/>
    </xf>
    <xf numFmtId="38" fontId="25" fillId="0" borderId="56" xfId="1" applyFont="1" applyBorder="1" applyAlignment="1">
      <alignment vertical="center" shrinkToFit="1"/>
    </xf>
    <xf numFmtId="38" fontId="25" fillId="0" borderId="1" xfId="1" applyFont="1" applyBorder="1" applyAlignment="1">
      <alignment vertical="center" shrinkToFit="1"/>
    </xf>
    <xf numFmtId="181" fontId="25" fillId="0" borderId="1" xfId="1" applyNumberFormat="1" applyFont="1" applyBorder="1" applyAlignment="1">
      <alignment vertical="center" shrinkToFit="1"/>
    </xf>
    <xf numFmtId="179" fontId="25" fillId="0" borderId="111" xfId="1" applyNumberFormat="1" applyFont="1" applyBorder="1" applyAlignment="1">
      <alignment horizontal="right" vertical="center" shrinkToFit="1"/>
    </xf>
    <xf numFmtId="179" fontId="25" fillId="0" borderId="76" xfId="1" applyNumberFormat="1" applyFont="1" applyBorder="1" applyAlignment="1">
      <alignment horizontal="right" vertical="center" shrinkToFit="1"/>
    </xf>
    <xf numFmtId="179" fontId="25" fillId="0" borderId="79" xfId="1" applyNumberFormat="1" applyFont="1" applyBorder="1" applyAlignment="1">
      <alignment horizontal="right" vertical="center" shrinkToFit="1"/>
    </xf>
    <xf numFmtId="179" fontId="25" fillId="0" borderId="94" xfId="1" applyNumberFormat="1" applyFont="1" applyBorder="1" applyAlignment="1">
      <alignment horizontal="right" vertical="center" shrinkToFit="1"/>
    </xf>
    <xf numFmtId="179" fontId="25" fillId="0" borderId="85" xfId="1" applyNumberFormat="1" applyFont="1" applyBorder="1" applyAlignment="1">
      <alignment horizontal="right" vertical="center" shrinkToFit="1"/>
    </xf>
    <xf numFmtId="179" fontId="25" fillId="0" borderId="96" xfId="1" applyNumberFormat="1" applyFont="1" applyBorder="1" applyAlignment="1">
      <alignment horizontal="right" vertical="center" shrinkToFit="1"/>
    </xf>
    <xf numFmtId="179" fontId="25" fillId="0" borderId="70" xfId="1" applyNumberFormat="1" applyFont="1" applyBorder="1" applyAlignment="1">
      <alignment horizontal="right" vertical="center" shrinkToFit="1"/>
    </xf>
    <xf numFmtId="179" fontId="25" fillId="0" borderId="73" xfId="1" applyNumberFormat="1" applyFont="1" applyBorder="1" applyAlignment="1">
      <alignment horizontal="right" vertical="center" shrinkToFit="1"/>
    </xf>
    <xf numFmtId="179" fontId="25" fillId="0" borderId="93" xfId="1" applyNumberFormat="1" applyFont="1" applyBorder="1" applyAlignment="1">
      <alignment horizontal="right" vertical="center" shrinkToFit="1"/>
    </xf>
    <xf numFmtId="179" fontId="25" fillId="0" borderId="69" xfId="1" applyNumberFormat="1" applyFont="1" applyBorder="1" applyAlignment="1">
      <alignment vertical="center" shrinkToFit="1"/>
    </xf>
    <xf numFmtId="0" fontId="41" fillId="0" borderId="21" xfId="0" applyFont="1" applyBorder="1" applyAlignment="1">
      <alignment horizontal="center" vertical="center"/>
    </xf>
    <xf numFmtId="181" fontId="25" fillId="0" borderId="28" xfId="0" applyNumberFormat="1" applyFont="1" applyBorder="1" applyAlignment="1">
      <alignment vertical="center" shrinkToFit="1"/>
    </xf>
    <xf numFmtId="38" fontId="25" fillId="5" borderId="103" xfId="0" applyNumberFormat="1" applyFont="1" applyFill="1" applyBorder="1" applyAlignment="1">
      <alignment vertical="center" shrinkToFit="1"/>
    </xf>
    <xf numFmtId="181" fontId="25" fillId="0" borderId="10" xfId="1" applyNumberFormat="1" applyFont="1" applyBorder="1" applyAlignment="1">
      <alignment vertical="center" shrinkToFit="1"/>
    </xf>
    <xf numFmtId="181" fontId="25" fillId="12" borderId="118" xfId="0" applyNumberFormat="1" applyFont="1" applyFill="1" applyBorder="1" applyAlignment="1">
      <alignment vertical="center" shrinkToFit="1"/>
    </xf>
    <xf numFmtId="38" fontId="25" fillId="12" borderId="101" xfId="0" applyNumberFormat="1" applyFont="1" applyFill="1" applyBorder="1" applyAlignment="1">
      <alignment horizontal="right" vertical="center" shrinkToFit="1"/>
    </xf>
    <xf numFmtId="38" fontId="30" fillId="12" borderId="101" xfId="0" applyNumberFormat="1" applyFont="1" applyFill="1" applyBorder="1" applyAlignment="1">
      <alignment vertical="center" shrinkToFit="1"/>
    </xf>
    <xf numFmtId="38" fontId="25" fillId="12" borderId="103" xfId="0" applyNumberFormat="1" applyFont="1" applyFill="1" applyBorder="1" applyAlignment="1">
      <alignment vertical="center" shrinkToFit="1"/>
    </xf>
    <xf numFmtId="38" fontId="30" fillId="12" borderId="102" xfId="0" applyNumberFormat="1" applyFont="1" applyFill="1" applyBorder="1" applyAlignment="1">
      <alignment vertical="center" shrinkToFit="1"/>
    </xf>
    <xf numFmtId="38" fontId="25" fillId="12" borderId="102" xfId="0" applyNumberFormat="1" applyFont="1" applyFill="1" applyBorder="1" applyAlignment="1">
      <alignment horizontal="right" vertical="center" shrinkToFit="1"/>
    </xf>
    <xf numFmtId="38" fontId="25" fillId="12" borderId="104" xfId="0" applyNumberFormat="1" applyFont="1" applyFill="1" applyBorder="1" applyAlignment="1">
      <alignment vertical="center" shrinkToFit="1"/>
    </xf>
    <xf numFmtId="181" fontId="25" fillId="0" borderId="83" xfId="1" applyNumberFormat="1" applyFont="1" applyBorder="1" applyAlignment="1">
      <alignment vertical="center" shrinkToFit="1"/>
    </xf>
    <xf numFmtId="181" fontId="25" fillId="0" borderId="73" xfId="1" applyNumberFormat="1" applyFont="1" applyBorder="1" applyAlignment="1">
      <alignment vertical="center" shrinkToFit="1"/>
    </xf>
    <xf numFmtId="181" fontId="25" fillId="0" borderId="85" xfId="1" applyNumberFormat="1" applyFont="1" applyBorder="1" applyAlignment="1">
      <alignment vertical="center" shrinkToFit="1"/>
    </xf>
    <xf numFmtId="181" fontId="25" fillId="0" borderId="96" xfId="1" applyNumberFormat="1" applyFont="1" applyBorder="1" applyAlignment="1">
      <alignment vertical="center" shrinkToFit="1"/>
    </xf>
    <xf numFmtId="181" fontId="25" fillId="0" borderId="79" xfId="1" applyNumberFormat="1" applyFont="1" applyBorder="1" applyAlignment="1">
      <alignment vertical="center" shrinkToFit="1"/>
    </xf>
    <xf numFmtId="179" fontId="25" fillId="0" borderId="0" xfId="1" applyNumberFormat="1" applyFont="1" applyAlignment="1">
      <alignment horizontal="right" vertical="center" shrinkToFit="1"/>
    </xf>
    <xf numFmtId="40" fontId="41" fillId="0" borderId="70" xfId="0" applyNumberFormat="1" applyFont="1" applyBorder="1" applyAlignment="1">
      <alignment vertical="center" shrinkToFit="1"/>
    </xf>
    <xf numFmtId="40" fontId="41" fillId="0" borderId="76" xfId="0" applyNumberFormat="1" applyFont="1" applyBorder="1" applyAlignment="1">
      <alignment vertical="center" shrinkToFit="1"/>
    </xf>
    <xf numFmtId="0" fontId="25" fillId="0" borderId="0" xfId="0" applyFont="1" applyAlignment="1">
      <alignment horizontal="center" vertical="center" wrapText="1"/>
    </xf>
    <xf numFmtId="0" fontId="30" fillId="4" borderId="0" xfId="0" applyFont="1" applyFill="1" applyProtection="1">
      <protection locked="0"/>
    </xf>
    <xf numFmtId="181" fontId="25" fillId="0" borderId="111" xfId="1" applyNumberFormat="1" applyFont="1" applyBorder="1" applyAlignment="1">
      <alignment vertical="center" shrinkToFit="1"/>
    </xf>
    <xf numFmtId="181" fontId="25" fillId="0" borderId="76" xfId="1" applyNumberFormat="1" applyFont="1" applyBorder="1" applyAlignment="1">
      <alignment vertical="center" shrinkToFit="1"/>
    </xf>
    <xf numFmtId="181" fontId="25" fillId="0" borderId="94" xfId="1" applyNumberFormat="1" applyFont="1" applyBorder="1" applyAlignment="1">
      <alignment vertical="center" shrinkToFit="1"/>
    </xf>
    <xf numFmtId="181" fontId="25" fillId="0" borderId="69" xfId="1" applyNumberFormat="1" applyFont="1" applyBorder="1" applyAlignment="1">
      <alignment vertical="center" shrinkToFit="1"/>
    </xf>
    <xf numFmtId="0" fontId="25" fillId="0" borderId="18"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22" xfId="0" applyFont="1" applyBorder="1" applyAlignment="1">
      <alignment horizontal="center" vertical="center" shrinkToFit="1"/>
    </xf>
    <xf numFmtId="178" fontId="25" fillId="0" borderId="28" xfId="3" applyNumberFormat="1" applyFont="1" applyBorder="1" applyAlignment="1">
      <alignment vertical="center"/>
    </xf>
    <xf numFmtId="178" fontId="25" fillId="0" borderId="31" xfId="3" applyNumberFormat="1" applyFont="1" applyBorder="1" applyAlignment="1">
      <alignment vertical="center"/>
    </xf>
    <xf numFmtId="178" fontId="25" fillId="5" borderId="31" xfId="3" applyNumberFormat="1" applyFont="1" applyFill="1" applyBorder="1" applyAlignment="1">
      <alignment horizontal="center" vertical="center"/>
    </xf>
    <xf numFmtId="178" fontId="25" fillId="5" borderId="41" xfId="3" applyNumberFormat="1" applyFont="1" applyFill="1" applyBorder="1" applyAlignment="1">
      <alignment horizontal="center" vertical="center"/>
    </xf>
    <xf numFmtId="178" fontId="25" fillId="0" borderId="10" xfId="3" applyNumberFormat="1" applyFont="1" applyBorder="1" applyAlignment="1">
      <alignment vertical="center"/>
    </xf>
    <xf numFmtId="178" fontId="25" fillId="0" borderId="44" xfId="3" applyNumberFormat="1" applyFont="1" applyBorder="1" applyAlignment="1">
      <alignment vertical="center"/>
    </xf>
    <xf numFmtId="40" fontId="25" fillId="0" borderId="119" xfId="1" applyNumberFormat="1" applyFont="1" applyBorder="1" applyAlignment="1">
      <alignment vertical="center"/>
    </xf>
    <xf numFmtId="40" fontId="25" fillId="0" borderId="39" xfId="1" applyNumberFormat="1" applyFont="1" applyBorder="1" applyAlignment="1">
      <alignment vertical="center"/>
    </xf>
    <xf numFmtId="40" fontId="25" fillId="0" borderId="43" xfId="1" applyNumberFormat="1" applyFont="1" applyBorder="1" applyAlignment="1">
      <alignment vertical="center"/>
    </xf>
    <xf numFmtId="40" fontId="25" fillId="0" borderId="120" xfId="1" applyNumberFormat="1" applyFont="1" applyBorder="1" applyAlignment="1">
      <alignment vertical="center"/>
    </xf>
    <xf numFmtId="0" fontId="45" fillId="0" borderId="18" xfId="0" applyFont="1" applyBorder="1" applyAlignment="1">
      <alignment horizontal="center" vertical="center"/>
    </xf>
    <xf numFmtId="178" fontId="25" fillId="5" borderId="117" xfId="3" applyNumberFormat="1" applyFont="1" applyFill="1" applyBorder="1" applyAlignment="1">
      <alignment horizontal="center" vertical="center"/>
    </xf>
    <xf numFmtId="0" fontId="39" fillId="0" borderId="18" xfId="0" applyFont="1" applyBorder="1" applyAlignment="1">
      <alignment horizontal="center" vertical="center"/>
    </xf>
    <xf numFmtId="182" fontId="25" fillId="0" borderId="40" xfId="1" applyNumberFormat="1" applyFont="1" applyBorder="1" applyAlignment="1">
      <alignment vertical="center" shrinkToFit="1"/>
    </xf>
    <xf numFmtId="182" fontId="25" fillId="0" borderId="42" xfId="1" applyNumberFormat="1" applyFont="1" applyBorder="1" applyAlignment="1">
      <alignment vertical="center" shrinkToFit="1"/>
    </xf>
    <xf numFmtId="40" fontId="25" fillId="0" borderId="28" xfId="3" applyNumberFormat="1" applyFont="1" applyBorder="1" applyAlignment="1">
      <alignment vertical="center"/>
    </xf>
    <xf numFmtId="40" fontId="25" fillId="0" borderId="31" xfId="3" applyNumberFormat="1" applyFont="1" applyBorder="1" applyAlignment="1">
      <alignment vertical="center"/>
    </xf>
    <xf numFmtId="40" fontId="25" fillId="0" borderId="10" xfId="3" applyNumberFormat="1" applyFont="1" applyBorder="1" applyAlignment="1">
      <alignment vertical="center"/>
    </xf>
    <xf numFmtId="40" fontId="25" fillId="0" borderId="44" xfId="3" applyNumberFormat="1" applyFont="1" applyBorder="1" applyAlignment="1">
      <alignment vertical="center"/>
    </xf>
    <xf numFmtId="181" fontId="25" fillId="0" borderId="27" xfId="0" applyNumberFormat="1" applyFont="1" applyBorder="1" applyAlignment="1">
      <alignment vertical="center" shrinkToFit="1"/>
    </xf>
    <xf numFmtId="181" fontId="25" fillId="0" borderId="38" xfId="0" applyNumberFormat="1" applyFont="1" applyBorder="1" applyAlignment="1">
      <alignment vertical="center" shrinkToFit="1"/>
    </xf>
    <xf numFmtId="181" fontId="25" fillId="0" borderId="42" xfId="1" applyNumberFormat="1" applyFont="1" applyBorder="1" applyAlignment="1">
      <alignment vertical="center" shrinkToFit="1"/>
    </xf>
    <xf numFmtId="181" fontId="25" fillId="0" borderId="46" xfId="1" applyNumberFormat="1" applyFont="1" applyBorder="1" applyAlignment="1">
      <alignment vertical="center" shrinkToFit="1"/>
    </xf>
    <xf numFmtId="181" fontId="25" fillId="0" borderId="47" xfId="1" applyNumberFormat="1" applyFont="1" applyBorder="1" applyAlignment="1">
      <alignment vertical="center" shrinkToFit="1"/>
    </xf>
    <xf numFmtId="181" fontId="25" fillId="0" borderId="25" xfId="1" applyNumberFormat="1" applyFont="1" applyBorder="1" applyAlignment="1">
      <alignment vertical="center" shrinkToFit="1"/>
    </xf>
    <xf numFmtId="181" fontId="25" fillId="10" borderId="26" xfId="1" applyNumberFormat="1" applyFont="1" applyFill="1" applyBorder="1" applyAlignment="1">
      <alignment vertical="center" shrinkToFit="1"/>
    </xf>
    <xf numFmtId="181" fontId="25" fillId="0" borderId="40" xfId="1" applyNumberFormat="1" applyFont="1" applyBorder="1" applyAlignment="1">
      <alignment vertical="center" shrinkToFit="1"/>
    </xf>
    <xf numFmtId="181" fontId="25" fillId="10" borderId="10" xfId="1" applyNumberFormat="1" applyFont="1" applyFill="1" applyBorder="1" applyAlignment="1">
      <alignment vertical="center" shrinkToFit="1"/>
    </xf>
    <xf numFmtId="181" fontId="25" fillId="10" borderId="1" xfId="1" applyNumberFormat="1" applyFont="1" applyFill="1" applyBorder="1" applyAlignment="1">
      <alignment vertical="center" shrinkToFit="1"/>
    </xf>
    <xf numFmtId="181" fontId="25" fillId="0" borderId="52" xfId="1" applyNumberFormat="1" applyFont="1" applyBorder="1" applyAlignment="1">
      <alignment vertical="center" shrinkToFit="1"/>
    </xf>
    <xf numFmtId="181" fontId="25" fillId="10" borderId="47" xfId="1" applyNumberFormat="1" applyFont="1" applyFill="1" applyBorder="1" applyAlignment="1">
      <alignment vertical="center" shrinkToFit="1"/>
    </xf>
    <xf numFmtId="40" fontId="25" fillId="5" borderId="31" xfId="3" applyNumberFormat="1" applyFont="1" applyFill="1" applyBorder="1" applyAlignment="1">
      <alignment horizontal="center" vertical="center"/>
    </xf>
    <xf numFmtId="40" fontId="25" fillId="5" borderId="41" xfId="3" applyNumberFormat="1" applyFont="1" applyFill="1" applyBorder="1" applyAlignment="1">
      <alignment horizontal="center" vertical="center"/>
    </xf>
    <xf numFmtId="0" fontId="16" fillId="0" borderId="0" xfId="0" applyFont="1" applyAlignment="1">
      <alignment horizontal="center" vertical="center"/>
    </xf>
    <xf numFmtId="177" fontId="25" fillId="0" borderId="15" xfId="0" applyNumberFormat="1" applyFont="1" applyBorder="1" applyAlignment="1">
      <alignment vertical="center"/>
    </xf>
    <xf numFmtId="177" fontId="32" fillId="0" borderId="15" xfId="0" applyNumberFormat="1" applyFont="1" applyBorder="1" applyAlignment="1">
      <alignment vertical="center"/>
    </xf>
    <xf numFmtId="177" fontId="32" fillId="0" borderId="64" xfId="0" applyNumberFormat="1" applyFont="1" applyBorder="1" applyAlignment="1">
      <alignment vertical="center"/>
    </xf>
    <xf numFmtId="181" fontId="25" fillId="0" borderId="55" xfId="0" applyNumberFormat="1" applyFont="1" applyBorder="1" applyAlignment="1">
      <alignment horizontal="right" vertical="center" shrinkToFit="1"/>
    </xf>
    <xf numFmtId="181" fontId="25" fillId="0" borderId="21" xfId="0" applyNumberFormat="1" applyFont="1" applyBorder="1" applyAlignment="1">
      <alignment horizontal="right" vertical="center" shrinkToFit="1"/>
    </xf>
    <xf numFmtId="181" fontId="32" fillId="0" borderId="21" xfId="0" applyNumberFormat="1" applyFont="1" applyBorder="1" applyAlignment="1">
      <alignment horizontal="right" vertical="center" shrinkToFit="1"/>
    </xf>
    <xf numFmtId="181" fontId="32" fillId="0" borderId="20" xfId="0" applyNumberFormat="1" applyFont="1" applyBorder="1" applyAlignment="1">
      <alignment horizontal="right" vertical="center" shrinkToFit="1"/>
    </xf>
    <xf numFmtId="181" fontId="25" fillId="0" borderId="1" xfId="0" applyNumberFormat="1" applyFont="1" applyBorder="1" applyAlignment="1">
      <alignment horizontal="right" vertical="center" shrinkToFit="1"/>
    </xf>
    <xf numFmtId="181" fontId="32" fillId="0" borderId="1" xfId="0" applyNumberFormat="1" applyFont="1" applyBorder="1" applyAlignment="1">
      <alignment horizontal="right" vertical="center" shrinkToFit="1"/>
    </xf>
    <xf numFmtId="181" fontId="32" fillId="0" borderId="10" xfId="0" applyNumberFormat="1" applyFont="1" applyBorder="1" applyAlignment="1">
      <alignment horizontal="right" vertical="center" shrinkToFit="1"/>
    </xf>
    <xf numFmtId="181" fontId="25" fillId="0" borderId="56" xfId="0" applyNumberFormat="1" applyFont="1" applyBorder="1" applyAlignment="1">
      <alignment horizontal="right" vertical="center" shrinkToFit="1"/>
    </xf>
    <xf numFmtId="177" fontId="25" fillId="0" borderId="27" xfId="1" applyNumberFormat="1" applyFont="1" applyBorder="1" applyAlignment="1">
      <alignment vertical="center"/>
    </xf>
    <xf numFmtId="181" fontId="17" fillId="0" borderId="1" xfId="1" applyNumberFormat="1" applyFont="1" applyBorder="1" applyAlignment="1">
      <alignment horizontal="right" vertical="center" shrinkToFit="1"/>
    </xf>
    <xf numFmtId="181" fontId="17" fillId="0" borderId="1" xfId="0" applyNumberFormat="1" applyFont="1" applyBorder="1" applyAlignment="1">
      <alignment horizontal="right" vertical="center" shrinkToFit="1"/>
    </xf>
    <xf numFmtId="0" fontId="17" fillId="0" borderId="0" xfId="0" applyFont="1" applyAlignment="1">
      <alignment horizontal="right" vertical="center" shrinkToFit="1"/>
    </xf>
    <xf numFmtId="0" fontId="48" fillId="0" borderId="15" xfId="0" applyFont="1" applyBorder="1" applyAlignment="1">
      <alignment horizontal="center" vertical="center" wrapText="1"/>
    </xf>
    <xf numFmtId="181" fontId="17" fillId="0" borderId="0" xfId="0" applyNumberFormat="1" applyFont="1" applyAlignment="1">
      <alignment horizontal="right" vertical="center" shrinkToFit="1"/>
    </xf>
    <xf numFmtId="40" fontId="17" fillId="0" borderId="0" xfId="0" applyNumberFormat="1" applyFont="1" applyAlignment="1">
      <alignment horizontal="right" vertical="center" shrinkToFit="1"/>
    </xf>
    <xf numFmtId="177" fontId="17" fillId="0" borderId="0" xfId="3" applyNumberFormat="1" applyFont="1" applyAlignment="1">
      <alignment horizontal="right" vertical="center" wrapText="1"/>
    </xf>
    <xf numFmtId="181" fontId="17" fillId="0" borderId="0" xfId="0" applyNumberFormat="1" applyFont="1" applyAlignment="1">
      <alignment horizontal="right" vertical="center" wrapText="1"/>
    </xf>
    <xf numFmtId="2" fontId="17" fillId="0" borderId="0" xfId="0" applyNumberFormat="1" applyFont="1" applyAlignment="1">
      <alignment horizontal="right" vertical="center" wrapText="1"/>
    </xf>
    <xf numFmtId="9" fontId="17" fillId="0" borderId="0" xfId="3" applyFont="1" applyAlignment="1">
      <alignment horizontal="right" vertical="center" wrapText="1"/>
    </xf>
    <xf numFmtId="181" fontId="17" fillId="0" borderId="21" xfId="1" applyNumberFormat="1" applyFont="1" applyBorder="1" applyAlignment="1">
      <alignment horizontal="right" vertical="center" shrinkToFit="1"/>
    </xf>
    <xf numFmtId="181" fontId="17" fillId="0" borderId="21" xfId="0" applyNumberFormat="1" applyFont="1" applyBorder="1" applyAlignment="1">
      <alignment horizontal="right" vertical="center" shrinkToFit="1"/>
    </xf>
    <xf numFmtId="40" fontId="17" fillId="0" borderId="21" xfId="0" applyNumberFormat="1" applyFont="1" applyBorder="1" applyAlignment="1">
      <alignment horizontal="right" vertical="center" shrinkToFit="1"/>
    </xf>
    <xf numFmtId="0" fontId="48" fillId="0" borderId="47" xfId="0" quotePrefix="1" applyFont="1" applyBorder="1" applyAlignment="1">
      <alignment horizontal="center" vertical="center" wrapText="1"/>
    </xf>
    <xf numFmtId="0" fontId="48" fillId="0" borderId="48" xfId="0" quotePrefix="1" applyFont="1" applyBorder="1" applyAlignment="1">
      <alignment horizontal="center" vertical="center" wrapText="1"/>
    </xf>
    <xf numFmtId="181" fontId="17" fillId="0" borderId="121" xfId="1" applyNumberFormat="1" applyFont="1" applyBorder="1" applyAlignment="1">
      <alignment horizontal="right" vertical="center" shrinkToFit="1"/>
    </xf>
    <xf numFmtId="181" fontId="17" fillId="0" borderId="22" xfId="1" applyNumberFormat="1" applyFont="1" applyBorder="1" applyAlignment="1">
      <alignment horizontal="right" vertical="center" shrinkToFit="1"/>
    </xf>
    <xf numFmtId="181" fontId="17" fillId="0" borderId="42" xfId="1" applyNumberFormat="1" applyFont="1" applyBorder="1" applyAlignment="1">
      <alignment horizontal="right" vertical="center" shrinkToFit="1"/>
    </xf>
    <xf numFmtId="181" fontId="17" fillId="0" borderId="125" xfId="1" applyNumberFormat="1" applyFont="1" applyBorder="1" applyAlignment="1">
      <alignment horizontal="right" vertical="center" shrinkToFit="1"/>
    </xf>
    <xf numFmtId="181" fontId="17" fillId="0" borderId="15" xfId="1" applyNumberFormat="1" applyFont="1" applyBorder="1" applyAlignment="1">
      <alignment horizontal="right" vertical="center" shrinkToFit="1"/>
    </xf>
    <xf numFmtId="181" fontId="17" fillId="0" borderId="15" xfId="0" applyNumberFormat="1" applyFont="1" applyBorder="1" applyAlignment="1">
      <alignment horizontal="right" vertical="center" shrinkToFit="1"/>
    </xf>
    <xf numFmtId="181" fontId="17" fillId="0" borderId="127" xfId="1" applyNumberFormat="1" applyFont="1" applyBorder="1" applyAlignment="1">
      <alignment horizontal="right" vertical="center" shrinkToFit="1"/>
    </xf>
    <xf numFmtId="181" fontId="17" fillId="0" borderId="58" xfId="1" applyNumberFormat="1" applyFont="1" applyBorder="1" applyAlignment="1">
      <alignment horizontal="right" vertical="center" shrinkToFit="1"/>
    </xf>
    <xf numFmtId="181" fontId="17" fillId="0" borderId="60" xfId="1" applyNumberFormat="1" applyFont="1" applyBorder="1" applyAlignment="1">
      <alignment horizontal="right" vertical="center" shrinkToFit="1"/>
    </xf>
    <xf numFmtId="181" fontId="17" fillId="0" borderId="60" xfId="0" applyNumberFormat="1" applyFont="1" applyBorder="1" applyAlignment="1">
      <alignment horizontal="right" vertical="center" shrinkToFit="1"/>
    </xf>
    <xf numFmtId="40" fontId="17" fillId="0" borderId="60" xfId="0" applyNumberFormat="1" applyFont="1" applyBorder="1" applyAlignment="1">
      <alignment horizontal="right" vertical="center" shrinkToFit="1"/>
    </xf>
    <xf numFmtId="0" fontId="48" fillId="0" borderId="16" xfId="0" quotePrefix="1" applyFont="1" applyBorder="1" applyAlignment="1">
      <alignment horizontal="center" vertical="center" wrapText="1"/>
    </xf>
    <xf numFmtId="0" fontId="48" fillId="0" borderId="15" xfId="0" quotePrefix="1" applyFont="1" applyBorder="1" applyAlignment="1">
      <alignment horizontal="center" vertical="center" wrapText="1"/>
    </xf>
    <xf numFmtId="0" fontId="48" fillId="0" borderId="47" xfId="0" applyFont="1" applyBorder="1" applyAlignment="1">
      <alignment horizontal="center" vertical="center" wrapText="1"/>
    </xf>
    <xf numFmtId="38" fontId="25" fillId="0" borderId="0" xfId="1" applyFont="1" applyAlignment="1">
      <alignment vertical="center" shrinkToFit="1"/>
    </xf>
    <xf numFmtId="179" fontId="25" fillId="0" borderId="0" xfId="1" applyNumberFormat="1" applyFont="1" applyAlignment="1">
      <alignment vertical="center" shrinkToFit="1"/>
    </xf>
    <xf numFmtId="0" fontId="35" fillId="0" borderId="0" xfId="0" applyFont="1" applyAlignment="1">
      <alignment horizontal="center" vertical="center" wrapText="1"/>
    </xf>
    <xf numFmtId="0" fontId="5" fillId="2" borderId="0" xfId="4" applyFont="1" applyFill="1" applyAlignment="1">
      <alignment vertical="center"/>
    </xf>
    <xf numFmtId="0" fontId="6" fillId="2" borderId="0" xfId="4" applyFont="1" applyFill="1" applyAlignment="1">
      <alignment horizontal="left" vertical="center"/>
    </xf>
    <xf numFmtId="0" fontId="6" fillId="2" borderId="0" xfId="4" applyFont="1" applyFill="1" applyAlignment="1">
      <alignment horizontal="left" vertical="distributed" wrapText="1"/>
    </xf>
    <xf numFmtId="0" fontId="17" fillId="0" borderId="22" xfId="0" applyFont="1" applyBorder="1" applyAlignment="1">
      <alignment horizontal="center" vertical="center" wrapText="1"/>
    </xf>
    <xf numFmtId="0" fontId="48" fillId="0" borderId="1" xfId="0" applyFont="1" applyBorder="1" applyAlignment="1">
      <alignment horizontal="center" vertical="top" wrapText="1"/>
    </xf>
    <xf numFmtId="0" fontId="25" fillId="0" borderId="9" xfId="0" applyFont="1" applyBorder="1" applyAlignment="1">
      <alignment horizontal="center" vertical="center"/>
    </xf>
    <xf numFmtId="0" fontId="25" fillId="0" borderId="67" xfId="0" applyFont="1" applyBorder="1" applyAlignment="1">
      <alignment horizontal="center" vertical="center"/>
    </xf>
    <xf numFmtId="0" fontId="25" fillId="0" borderId="80" xfId="0" applyFont="1" applyBorder="1" applyAlignment="1">
      <alignment horizontal="center" vertical="center"/>
    </xf>
    <xf numFmtId="0" fontId="48" fillId="0" borderId="43" xfId="0" applyFont="1" applyBorder="1" applyAlignment="1">
      <alignment vertical="top" wrapText="1"/>
    </xf>
    <xf numFmtId="0" fontId="17" fillId="0" borderId="63"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6" xfId="0" applyFont="1" applyBorder="1" applyAlignment="1">
      <alignment horizontal="center" vertical="center" wrapText="1"/>
    </xf>
    <xf numFmtId="0" fontId="25" fillId="0" borderId="135" xfId="0" applyFont="1" applyBorder="1" applyAlignment="1">
      <alignment horizontal="center" vertical="center"/>
    </xf>
    <xf numFmtId="0" fontId="25" fillId="0" borderId="133" xfId="0" applyFont="1" applyBorder="1" applyAlignment="1">
      <alignment horizontal="center" vertical="center"/>
    </xf>
    <xf numFmtId="0" fontId="25" fillId="0" borderId="136" xfId="0" applyFont="1" applyBorder="1" applyAlignment="1">
      <alignment horizontal="center" vertical="center"/>
    </xf>
    <xf numFmtId="0" fontId="25" fillId="0" borderId="129" xfId="0" applyFont="1" applyBorder="1" applyAlignment="1">
      <alignment horizontal="center" vertical="center"/>
    </xf>
    <xf numFmtId="0" fontId="30" fillId="6" borderId="22" xfId="0" applyFont="1" applyFill="1" applyBorder="1"/>
    <xf numFmtId="0" fontId="25" fillId="0" borderId="149" xfId="0" applyFont="1" applyBorder="1" applyAlignment="1">
      <alignment horizontal="center" vertical="center"/>
    </xf>
    <xf numFmtId="38" fontId="25" fillId="4" borderId="150" xfId="1" applyFont="1" applyFill="1" applyBorder="1" applyAlignment="1" applyProtection="1">
      <alignment vertical="center" shrinkToFit="1"/>
      <protection locked="0"/>
    </xf>
    <xf numFmtId="38" fontId="25" fillId="4" borderId="148" xfId="1" applyFont="1" applyFill="1" applyBorder="1" applyAlignment="1" applyProtection="1">
      <alignment vertical="center" shrinkToFit="1"/>
      <protection locked="0"/>
    </xf>
    <xf numFmtId="38" fontId="25" fillId="0" borderId="151" xfId="1" applyFont="1" applyBorder="1" applyAlignment="1">
      <alignment vertical="center" shrinkToFit="1"/>
    </xf>
    <xf numFmtId="0" fontId="25" fillId="6" borderId="148" xfId="0" applyFont="1" applyFill="1" applyBorder="1" applyAlignment="1">
      <alignment horizontal="center" vertical="center"/>
    </xf>
    <xf numFmtId="0" fontId="25" fillId="6" borderId="149" xfId="0" applyFont="1" applyFill="1" applyBorder="1" applyAlignment="1">
      <alignment horizontal="center" vertical="center"/>
    </xf>
    <xf numFmtId="0" fontId="25" fillId="6" borderId="47" xfId="0" applyFont="1" applyFill="1" applyBorder="1" applyAlignment="1">
      <alignment horizontal="center" vertical="center" shrinkToFit="1"/>
    </xf>
    <xf numFmtId="0" fontId="30" fillId="6" borderId="48" xfId="0" applyFont="1" applyFill="1" applyBorder="1"/>
    <xf numFmtId="0" fontId="25" fillId="0" borderId="153" xfId="0" applyFont="1" applyBorder="1" applyAlignment="1">
      <alignment horizontal="center" vertical="center"/>
    </xf>
    <xf numFmtId="0" fontId="25" fillId="0" borderId="154" xfId="0" applyFont="1" applyBorder="1" applyAlignment="1">
      <alignment horizontal="center" vertical="center"/>
    </xf>
    <xf numFmtId="38" fontId="25" fillId="4" borderId="155" xfId="1" applyFont="1" applyFill="1" applyBorder="1" applyAlignment="1" applyProtection="1">
      <alignment vertical="center" shrinkToFit="1"/>
      <protection locked="0"/>
    </xf>
    <xf numFmtId="0" fontId="30" fillId="0" borderId="154" xfId="0" applyFont="1" applyBorder="1" applyAlignment="1">
      <alignment vertical="center"/>
    </xf>
    <xf numFmtId="38" fontId="30" fillId="0" borderId="157" xfId="1" applyFont="1" applyBorder="1" applyAlignment="1">
      <alignment vertical="center" shrinkToFit="1"/>
    </xf>
    <xf numFmtId="0" fontId="25" fillId="0" borderId="63" xfId="0" applyFont="1" applyBorder="1" applyAlignment="1">
      <alignment horizontal="center" vertical="center"/>
    </xf>
    <xf numFmtId="38" fontId="25" fillId="0" borderId="143" xfId="1" applyFont="1" applyBorder="1" applyAlignment="1">
      <alignment horizontal="right" vertical="center" shrinkToFit="1"/>
    </xf>
    <xf numFmtId="38" fontId="25" fillId="0" borderId="140" xfId="1" applyFont="1" applyBorder="1" applyAlignment="1">
      <alignment vertical="center" shrinkToFit="1"/>
    </xf>
    <xf numFmtId="181" fontId="25" fillId="0" borderId="140" xfId="1" applyNumberFormat="1" applyFont="1" applyBorder="1" applyAlignment="1">
      <alignment vertical="center" shrinkToFit="1"/>
    </xf>
    <xf numFmtId="38" fontId="25" fillId="0" borderId="143" xfId="1" applyFont="1" applyBorder="1" applyAlignment="1">
      <alignment vertical="center" shrinkToFit="1"/>
    </xf>
    <xf numFmtId="181" fontId="25" fillId="0" borderId="119" xfId="1" applyNumberFormat="1" applyFont="1" applyBorder="1" applyAlignment="1">
      <alignment vertical="center" shrinkToFit="1"/>
    </xf>
    <xf numFmtId="181" fontId="25" fillId="0" borderId="160" xfId="1" applyNumberFormat="1" applyFont="1" applyBorder="1" applyAlignment="1">
      <alignment vertical="center" shrinkToFit="1"/>
    </xf>
    <xf numFmtId="181" fontId="25" fillId="0" borderId="39" xfId="1" applyNumberFormat="1" applyFont="1" applyBorder="1" applyAlignment="1">
      <alignment vertical="center" shrinkToFit="1"/>
    </xf>
    <xf numFmtId="181" fontId="25" fillId="4" borderId="156" xfId="1" applyNumberFormat="1" applyFont="1" applyFill="1" applyBorder="1" applyAlignment="1" applyProtection="1">
      <alignment vertical="center" shrinkToFit="1"/>
      <protection locked="0"/>
    </xf>
    <xf numFmtId="181" fontId="25" fillId="4" borderId="153" xfId="1" applyNumberFormat="1" applyFont="1" applyFill="1" applyBorder="1" applyAlignment="1" applyProtection="1">
      <alignment vertical="center" shrinkToFit="1"/>
      <protection locked="0"/>
    </xf>
    <xf numFmtId="181" fontId="25" fillId="4" borderId="154" xfId="1" applyNumberFormat="1" applyFont="1" applyFill="1" applyBorder="1" applyAlignment="1" applyProtection="1">
      <alignment vertical="center" shrinkToFit="1"/>
      <protection locked="0"/>
    </xf>
    <xf numFmtId="181" fontId="25" fillId="0" borderId="161" xfId="1" applyNumberFormat="1" applyFont="1" applyBorder="1" applyAlignment="1">
      <alignment vertical="center" shrinkToFit="1"/>
    </xf>
    <xf numFmtId="181" fontId="25" fillId="0" borderId="143" xfId="1" applyNumberFormat="1" applyFont="1" applyBorder="1" applyAlignment="1">
      <alignment vertical="center" shrinkToFit="1"/>
    </xf>
    <xf numFmtId="181" fontId="25" fillId="0" borderId="17" xfId="1" applyNumberFormat="1" applyFont="1" applyBorder="1" applyAlignment="1">
      <alignment vertical="center" shrinkToFit="1"/>
    </xf>
    <xf numFmtId="0" fontId="32" fillId="0" borderId="142" xfId="0" applyFont="1" applyBorder="1" applyAlignment="1">
      <alignment horizontal="center" vertical="center" wrapText="1"/>
    </xf>
    <xf numFmtId="181" fontId="25" fillId="0" borderId="43" xfId="1" applyNumberFormat="1" applyFont="1" applyBorder="1" applyAlignment="1">
      <alignment vertical="center" shrinkToFit="1"/>
    </xf>
    <xf numFmtId="181" fontId="25" fillId="0" borderId="163" xfId="1" applyNumberFormat="1" applyFont="1" applyBorder="1" applyAlignment="1">
      <alignment vertical="center" shrinkToFit="1"/>
    </xf>
    <xf numFmtId="38" fontId="25" fillId="0" borderId="135" xfId="0" applyNumberFormat="1" applyFont="1" applyBorder="1" applyAlignment="1">
      <alignment horizontal="center" vertical="center"/>
    </xf>
    <xf numFmtId="38" fontId="25" fillId="0" borderId="39" xfId="1" applyFont="1" applyBorder="1" applyAlignment="1">
      <alignment horizontal="right" vertical="center" shrinkToFit="1"/>
    </xf>
    <xf numFmtId="40" fontId="25" fillId="0" borderId="143" xfId="1" applyNumberFormat="1" applyFont="1" applyBorder="1" applyAlignment="1">
      <alignment horizontal="right" vertical="center" shrinkToFit="1"/>
    </xf>
    <xf numFmtId="40" fontId="25" fillId="0" borderId="140" xfId="1" applyNumberFormat="1" applyFont="1" applyBorder="1" applyAlignment="1">
      <alignment horizontal="right" vertical="center" shrinkToFit="1"/>
    </xf>
    <xf numFmtId="40" fontId="25" fillId="0" borderId="39" xfId="1" applyNumberFormat="1" applyFont="1" applyBorder="1" applyAlignment="1">
      <alignment horizontal="right" vertical="center" shrinkToFit="1"/>
    </xf>
    <xf numFmtId="40" fontId="25" fillId="0" borderId="17" xfId="1" applyNumberFormat="1" applyFont="1" applyBorder="1" applyAlignment="1">
      <alignment horizontal="right" vertical="center" shrinkToFit="1"/>
    </xf>
    <xf numFmtId="40" fontId="25" fillId="0" borderId="48" xfId="1" applyNumberFormat="1" applyFont="1" applyBorder="1" applyAlignment="1">
      <alignment horizontal="right" vertical="center" shrinkToFit="1"/>
    </xf>
    <xf numFmtId="0" fontId="34" fillId="0" borderId="0" xfId="0" applyFont="1" applyAlignment="1">
      <alignment vertical="center" wrapText="1"/>
    </xf>
    <xf numFmtId="0" fontId="35" fillId="0" borderId="169" xfId="0" applyFont="1" applyBorder="1" applyAlignment="1">
      <alignment horizontal="center" vertical="center" wrapText="1"/>
    </xf>
    <xf numFmtId="0" fontId="25" fillId="0" borderId="170" xfId="0" applyFont="1" applyBorder="1" applyAlignment="1">
      <alignment horizontal="center" vertical="center"/>
    </xf>
    <xf numFmtId="38" fontId="25" fillId="12" borderId="171" xfId="0" applyNumberFormat="1" applyFont="1" applyFill="1" applyBorder="1" applyAlignment="1">
      <alignment vertical="center" shrinkToFit="1"/>
    </xf>
    <xf numFmtId="38" fontId="25" fillId="12" borderId="172" xfId="0" applyNumberFormat="1" applyFont="1" applyFill="1" applyBorder="1" applyAlignment="1">
      <alignment vertical="center" shrinkToFit="1"/>
    </xf>
    <xf numFmtId="181" fontId="25" fillId="0" borderId="169" xfId="0" applyNumberFormat="1" applyFont="1" applyBorder="1" applyAlignment="1">
      <alignment vertical="center" shrinkToFit="1"/>
    </xf>
    <xf numFmtId="38" fontId="25" fillId="12" borderId="173" xfId="0" applyNumberFormat="1" applyFont="1" applyFill="1" applyBorder="1" applyAlignment="1">
      <alignment vertical="center" shrinkToFit="1"/>
    </xf>
    <xf numFmtId="181" fontId="25" fillId="0" borderId="174" xfId="1" applyNumberFormat="1" applyFont="1" applyBorder="1" applyAlignment="1">
      <alignment vertical="center" shrinkToFit="1"/>
    </xf>
    <xf numFmtId="38" fontId="25" fillId="0" borderId="175" xfId="1" applyFont="1" applyBorder="1" applyAlignment="1">
      <alignment horizontal="center" vertical="center"/>
    </xf>
    <xf numFmtId="38" fontId="25" fillId="0" borderId="151" xfId="1" applyFont="1" applyBorder="1" applyAlignment="1">
      <alignment horizontal="center" vertical="center"/>
    </xf>
    <xf numFmtId="179" fontId="25" fillId="0" borderId="143" xfId="1" applyNumberFormat="1" applyFont="1" applyBorder="1" applyAlignment="1">
      <alignment horizontal="right" vertical="center" shrinkToFit="1"/>
    </xf>
    <xf numFmtId="179" fontId="25" fillId="0" borderId="140" xfId="1" applyNumberFormat="1" applyFont="1" applyBorder="1" applyAlignment="1">
      <alignment vertical="center" shrinkToFit="1"/>
    </xf>
    <xf numFmtId="179" fontId="25" fillId="0" borderId="143" xfId="1" applyNumberFormat="1" applyFont="1" applyBorder="1" applyAlignment="1">
      <alignment vertical="center" shrinkToFit="1"/>
    </xf>
    <xf numFmtId="179" fontId="25" fillId="0" borderId="39" xfId="1" applyNumberFormat="1" applyFont="1" applyBorder="1" applyAlignment="1">
      <alignment vertical="center" shrinkToFit="1"/>
    </xf>
    <xf numFmtId="179" fontId="25" fillId="0" borderId="119" xfId="1" applyNumberFormat="1" applyFont="1" applyBorder="1" applyAlignment="1">
      <alignment vertical="center" shrinkToFit="1"/>
    </xf>
    <xf numFmtId="179" fontId="25" fillId="0" borderId="160" xfId="1" applyNumberFormat="1" applyFont="1" applyBorder="1" applyAlignment="1">
      <alignment vertical="center" shrinkToFit="1"/>
    </xf>
    <xf numFmtId="0" fontId="25" fillId="0" borderId="142" xfId="0" applyFont="1" applyBorder="1" applyAlignment="1">
      <alignment horizontal="center" vertical="center" wrapText="1"/>
    </xf>
    <xf numFmtId="179" fontId="25" fillId="0" borderId="43" xfId="1" applyNumberFormat="1" applyFont="1" applyBorder="1" applyAlignment="1">
      <alignment vertical="center" shrinkToFit="1"/>
    </xf>
    <xf numFmtId="179" fontId="25" fillId="0" borderId="48" xfId="1" applyNumberFormat="1" applyFont="1" applyBorder="1" applyAlignment="1">
      <alignment vertical="center" shrinkToFit="1"/>
    </xf>
    <xf numFmtId="0" fontId="35" fillId="0" borderId="137" xfId="0" applyFont="1" applyBorder="1" applyAlignment="1">
      <alignment horizontal="center" vertical="center"/>
    </xf>
    <xf numFmtId="0" fontId="35" fillId="0" borderId="63" xfId="0" applyFont="1" applyBorder="1" applyAlignment="1">
      <alignment horizontal="center" vertical="center"/>
    </xf>
    <xf numFmtId="0" fontId="30" fillId="0" borderId="138" xfId="0" applyFont="1" applyBorder="1" applyAlignment="1">
      <alignment vertical="center"/>
    </xf>
    <xf numFmtId="40" fontId="35" fillId="0" borderId="143" xfId="1" applyNumberFormat="1" applyFont="1" applyBorder="1" applyAlignment="1">
      <alignment horizontal="right" vertical="center" shrinkToFit="1"/>
    </xf>
    <xf numFmtId="0" fontId="30" fillId="0" borderId="139" xfId="0" applyFont="1" applyBorder="1" applyAlignment="1">
      <alignment vertical="center"/>
    </xf>
    <xf numFmtId="40" fontId="35" fillId="0" borderId="140" xfId="1" applyNumberFormat="1" applyFont="1" applyBorder="1" applyAlignment="1">
      <alignment horizontal="right" vertical="center" shrinkToFit="1"/>
    </xf>
    <xf numFmtId="0" fontId="30" fillId="0" borderId="152" xfId="0" applyFont="1" applyBorder="1" applyAlignment="1">
      <alignment vertical="center"/>
    </xf>
    <xf numFmtId="40" fontId="41" fillId="0" borderId="156" xfId="0" applyNumberFormat="1" applyFont="1" applyBorder="1" applyAlignment="1">
      <alignment vertical="center" shrinkToFit="1"/>
    </xf>
    <xf numFmtId="40" fontId="35" fillId="0" borderId="161" xfId="1" applyNumberFormat="1" applyFont="1" applyBorder="1" applyAlignment="1">
      <alignment horizontal="right" vertical="center" shrinkToFit="1"/>
    </xf>
    <xf numFmtId="0" fontId="30" fillId="0" borderId="61" xfId="0" applyFont="1" applyBorder="1" applyAlignment="1">
      <alignment horizontal="center" vertical="center"/>
    </xf>
    <xf numFmtId="0" fontId="25" fillId="0" borderId="62" xfId="0" applyFont="1" applyBorder="1" applyAlignment="1">
      <alignment horizontal="center" vertical="center"/>
    </xf>
    <xf numFmtId="38" fontId="30" fillId="11" borderId="113" xfId="0" applyNumberFormat="1" applyFont="1" applyFill="1" applyBorder="1" applyAlignment="1">
      <alignment vertical="center" shrinkToFit="1"/>
    </xf>
    <xf numFmtId="0" fontId="22" fillId="0" borderId="0" xfId="0" applyFont="1"/>
    <xf numFmtId="0" fontId="22" fillId="0" borderId="0" xfId="0" applyFont="1" applyAlignment="1">
      <alignment vertical="top" wrapText="1"/>
    </xf>
    <xf numFmtId="0" fontId="22" fillId="0" borderId="0" xfId="0" applyFont="1" applyAlignment="1">
      <alignment horizontal="left" vertical="center"/>
    </xf>
    <xf numFmtId="0" fontId="22" fillId="0" borderId="0" xfId="0" applyFont="1" applyAlignment="1">
      <alignment vertical="center"/>
    </xf>
    <xf numFmtId="0" fontId="51" fillId="0" borderId="0" xfId="0" applyFont="1" applyAlignment="1">
      <alignment horizontal="center" vertical="center"/>
    </xf>
    <xf numFmtId="0" fontId="17" fillId="0" borderId="2" xfId="0" applyFont="1" applyBorder="1"/>
    <xf numFmtId="0" fontId="17" fillId="0" borderId="112" xfId="0" applyFont="1" applyBorder="1"/>
    <xf numFmtId="0" fontId="16" fillId="0" borderId="2" xfId="0" applyFont="1" applyBorder="1" applyAlignment="1">
      <alignment horizontal="center" vertical="center"/>
    </xf>
    <xf numFmtId="0" fontId="16" fillId="0" borderId="112" xfId="0" applyFont="1" applyBorder="1" applyAlignment="1">
      <alignment horizontal="center" vertical="center"/>
    </xf>
    <xf numFmtId="0" fontId="46" fillId="9" borderId="0" xfId="0" applyFont="1" applyFill="1"/>
    <xf numFmtId="0" fontId="25" fillId="0" borderId="129" xfId="0" applyFont="1" applyBorder="1" applyAlignment="1">
      <alignment horizontal="center" vertical="center" wrapText="1"/>
    </xf>
    <xf numFmtId="38" fontId="25" fillId="12" borderId="180" xfId="0" applyNumberFormat="1" applyFont="1" applyFill="1" applyBorder="1" applyAlignment="1">
      <alignment vertical="center" shrinkToFit="1"/>
    </xf>
    <xf numFmtId="0" fontId="25" fillId="0" borderId="155" xfId="0" applyFont="1" applyBorder="1" applyAlignment="1">
      <alignment horizontal="center" vertical="center"/>
    </xf>
    <xf numFmtId="0" fontId="25" fillId="0" borderId="184" xfId="0" applyFont="1" applyBorder="1" applyAlignment="1">
      <alignment horizontal="center" vertical="center"/>
    </xf>
    <xf numFmtId="0" fontId="35" fillId="0" borderId="169" xfId="0" applyFont="1" applyBorder="1" applyAlignment="1">
      <alignment horizontal="center" vertical="center"/>
    </xf>
    <xf numFmtId="40" fontId="25" fillId="7" borderId="178" xfId="0" applyNumberFormat="1" applyFont="1" applyFill="1" applyBorder="1" applyAlignment="1">
      <alignment vertical="center" shrinkToFit="1"/>
    </xf>
    <xf numFmtId="0" fontId="21" fillId="13" borderId="178" xfId="0" applyFont="1" applyFill="1" applyBorder="1" applyAlignment="1">
      <alignment shrinkToFit="1"/>
    </xf>
    <xf numFmtId="40" fontId="25" fillId="2" borderId="77" xfId="0" applyNumberFormat="1" applyFont="1" applyFill="1" applyBorder="1" applyAlignment="1">
      <alignment vertical="center" shrinkToFit="1"/>
    </xf>
    <xf numFmtId="40" fontId="25" fillId="0" borderId="178" xfId="0" applyNumberFormat="1" applyFont="1" applyBorder="1" applyAlignment="1">
      <alignment vertical="center" shrinkToFit="1"/>
    </xf>
    <xf numFmtId="40" fontId="25" fillId="0" borderId="153" xfId="1" applyNumberFormat="1" applyFont="1" applyBorder="1" applyAlignment="1">
      <alignment vertical="center" shrinkToFit="1"/>
    </xf>
    <xf numFmtId="40" fontId="25" fillId="0" borderId="98" xfId="0" applyNumberFormat="1" applyFont="1" applyBorder="1" applyAlignment="1">
      <alignment vertical="center" shrinkToFit="1"/>
    </xf>
    <xf numFmtId="40" fontId="25" fillId="7" borderId="185" xfId="0" applyNumberFormat="1" applyFont="1" applyFill="1" applyBorder="1" applyAlignment="1">
      <alignment vertical="center" shrinkToFit="1"/>
    </xf>
    <xf numFmtId="40" fontId="25" fillId="0" borderId="185" xfId="0" applyNumberFormat="1" applyFont="1" applyBorder="1" applyAlignment="1">
      <alignment vertical="center" shrinkToFit="1"/>
    </xf>
    <xf numFmtId="40" fontId="25" fillId="0" borderId="155" xfId="1" applyNumberFormat="1" applyFont="1" applyBorder="1" applyAlignment="1">
      <alignment vertical="center" shrinkToFit="1"/>
    </xf>
    <xf numFmtId="40" fontId="25" fillId="0" borderId="33" xfId="0" applyNumberFormat="1" applyFont="1" applyBorder="1" applyAlignment="1">
      <alignment vertical="center" shrinkToFit="1"/>
    </xf>
    <xf numFmtId="40" fontId="25" fillId="7" borderId="186" xfId="0" applyNumberFormat="1" applyFont="1" applyFill="1" applyBorder="1" applyAlignment="1">
      <alignment vertical="center" shrinkToFit="1"/>
    </xf>
    <xf numFmtId="40" fontId="25" fillId="0" borderId="186" xfId="0" applyNumberFormat="1" applyFont="1" applyBorder="1" applyAlignment="1">
      <alignment vertical="center" shrinkToFit="1"/>
    </xf>
    <xf numFmtId="40" fontId="25" fillId="0" borderId="184" xfId="1" applyNumberFormat="1" applyFont="1" applyBorder="1" applyAlignment="1">
      <alignment vertical="center" shrinkToFit="1"/>
    </xf>
    <xf numFmtId="40" fontId="25" fillId="2" borderId="79" xfId="0" applyNumberFormat="1" applyFont="1" applyFill="1" applyBorder="1" applyAlignment="1">
      <alignment vertical="center" shrinkToFit="1"/>
    </xf>
    <xf numFmtId="40" fontId="25" fillId="2" borderId="33" xfId="0" applyNumberFormat="1" applyFont="1" applyFill="1" applyBorder="1" applyAlignment="1">
      <alignment vertical="center" shrinkToFit="1"/>
    </xf>
    <xf numFmtId="0" fontId="35" fillId="0" borderId="33" xfId="0" applyFont="1" applyBorder="1" applyAlignment="1">
      <alignment horizontal="center" vertical="center" wrapText="1"/>
    </xf>
    <xf numFmtId="40" fontId="25" fillId="13" borderId="187" xfId="0" applyNumberFormat="1" applyFont="1" applyFill="1" applyBorder="1" applyAlignment="1">
      <alignment vertical="center" shrinkToFit="1"/>
    </xf>
    <xf numFmtId="0" fontId="25" fillId="0" borderId="190" xfId="0" applyFont="1" applyBorder="1" applyAlignment="1">
      <alignment horizontal="center" vertical="center"/>
    </xf>
    <xf numFmtId="40" fontId="25" fillId="0" borderId="191" xfId="1" applyNumberFormat="1" applyFont="1" applyBorder="1" applyAlignment="1">
      <alignment vertical="center" shrinkToFit="1"/>
    </xf>
    <xf numFmtId="40" fontId="25" fillId="0" borderId="189" xfId="1" applyNumberFormat="1" applyFont="1" applyBorder="1" applyAlignment="1">
      <alignment vertical="center" shrinkToFit="1"/>
    </xf>
    <xf numFmtId="40" fontId="25" fillId="0" borderId="192" xfId="1" applyNumberFormat="1" applyFont="1" applyBorder="1" applyAlignment="1">
      <alignment vertical="center" shrinkToFit="1"/>
    </xf>
    <xf numFmtId="184" fontId="17" fillId="0" borderId="0" xfId="0" applyNumberFormat="1" applyFont="1" applyAlignment="1">
      <alignment horizontal="right" vertical="top"/>
    </xf>
    <xf numFmtId="0" fontId="39" fillId="0" borderId="0" xfId="0" applyFont="1" applyAlignment="1">
      <alignment horizontal="left" vertical="center"/>
    </xf>
    <xf numFmtId="0" fontId="25" fillId="0" borderId="1" xfId="0" applyFont="1" applyBorder="1" applyAlignment="1">
      <alignment horizontal="left" vertical="center"/>
    </xf>
    <xf numFmtId="0" fontId="53" fillId="0" borderId="0" xfId="0" applyFont="1" applyAlignment="1">
      <alignment vertical="center"/>
    </xf>
    <xf numFmtId="0" fontId="34" fillId="0" borderId="0" xfId="0" applyFont="1"/>
    <xf numFmtId="0" fontId="22" fillId="2" borderId="0" xfId="0" applyFont="1" applyFill="1" applyAlignment="1">
      <alignment vertical="center"/>
    </xf>
    <xf numFmtId="0" fontId="25" fillId="0" borderId="54"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2" xfId="0" applyFont="1" applyBorder="1" applyAlignment="1">
      <alignment horizontal="center" vertical="center"/>
    </xf>
    <xf numFmtId="0" fontId="25" fillId="0" borderId="7" xfId="0" applyFont="1" applyBorder="1" applyAlignment="1">
      <alignment horizontal="center" vertical="center" wrapText="1"/>
    </xf>
    <xf numFmtId="0" fontId="22" fillId="4" borderId="0" xfId="0" applyFont="1" applyFill="1"/>
    <xf numFmtId="38" fontId="31" fillId="14" borderId="70" xfId="0" applyNumberFormat="1" applyFont="1" applyFill="1" applyBorder="1" applyAlignment="1" applyProtection="1">
      <alignment vertical="center" shrinkToFit="1"/>
      <protection locked="0"/>
    </xf>
    <xf numFmtId="38" fontId="31" fillId="14" borderId="73" xfId="0" applyNumberFormat="1" applyFont="1" applyFill="1" applyBorder="1" applyAlignment="1" applyProtection="1">
      <alignment vertical="center" shrinkToFit="1"/>
      <protection locked="0"/>
    </xf>
    <xf numFmtId="181" fontId="31" fillId="14" borderId="83" xfId="0" applyNumberFormat="1" applyFont="1" applyFill="1" applyBorder="1" applyAlignment="1" applyProtection="1">
      <alignment vertical="center" shrinkToFit="1"/>
      <protection locked="0"/>
    </xf>
    <xf numFmtId="181" fontId="31" fillId="14" borderId="73" xfId="0" applyNumberFormat="1" applyFont="1" applyFill="1" applyBorder="1" applyAlignment="1" applyProtection="1">
      <alignment vertical="center" shrinkToFit="1"/>
      <protection locked="0"/>
    </xf>
    <xf numFmtId="181" fontId="31" fillId="14" borderId="79" xfId="0" applyNumberFormat="1" applyFont="1" applyFill="1" applyBorder="1" applyAlignment="1" applyProtection="1">
      <alignment vertical="center" shrinkToFit="1"/>
      <protection locked="0"/>
    </xf>
    <xf numFmtId="181" fontId="31" fillId="14" borderId="96" xfId="0" applyNumberFormat="1" applyFont="1" applyFill="1" applyBorder="1" applyAlignment="1" applyProtection="1">
      <alignment vertical="center" shrinkToFit="1"/>
      <protection locked="0"/>
    </xf>
    <xf numFmtId="181" fontId="31" fillId="14" borderId="85" xfId="0" applyNumberFormat="1" applyFont="1" applyFill="1" applyBorder="1" applyAlignment="1" applyProtection="1">
      <alignment vertical="center" shrinkToFit="1"/>
      <protection locked="0"/>
    </xf>
    <xf numFmtId="0" fontId="21" fillId="4" borderId="0" xfId="0" applyFont="1" applyFill="1"/>
    <xf numFmtId="38" fontId="25" fillId="4" borderId="85" xfId="1" applyFont="1" applyFill="1" applyBorder="1" applyAlignment="1" applyProtection="1">
      <alignment vertical="center" shrinkToFit="1"/>
      <protection locked="0"/>
    </xf>
    <xf numFmtId="38" fontId="25" fillId="4" borderId="86" xfId="1" applyFont="1" applyFill="1" applyBorder="1" applyAlignment="1" applyProtection="1">
      <alignment vertical="center" shrinkToFit="1"/>
      <protection locked="0"/>
    </xf>
    <xf numFmtId="38" fontId="25" fillId="4" borderId="35" xfId="1" applyFont="1" applyFill="1" applyBorder="1" applyAlignment="1" applyProtection="1">
      <alignment vertical="center" shrinkToFit="1"/>
      <protection locked="0"/>
    </xf>
    <xf numFmtId="0" fontId="25" fillId="4" borderId="77" xfId="0" applyFont="1" applyFill="1" applyBorder="1" applyAlignment="1" applyProtection="1">
      <alignment horizontal="center" vertical="center"/>
      <protection locked="0"/>
    </xf>
    <xf numFmtId="0" fontId="25" fillId="4" borderId="81" xfId="0" applyFont="1" applyFill="1" applyBorder="1" applyAlignment="1" applyProtection="1">
      <alignment horizontal="center" vertical="center"/>
      <protection locked="0"/>
    </xf>
    <xf numFmtId="0" fontId="32" fillId="0" borderId="0" xfId="0" applyFont="1" applyAlignment="1">
      <alignment horizontal="center" vertical="center" wrapText="1"/>
    </xf>
    <xf numFmtId="181" fontId="25" fillId="0" borderId="0" xfId="1" applyNumberFormat="1" applyFont="1" applyAlignment="1">
      <alignment vertical="center" shrinkToFit="1"/>
    </xf>
    <xf numFmtId="183" fontId="30" fillId="0" borderId="39" xfId="0" applyNumberFormat="1" applyFont="1" applyBorder="1"/>
    <xf numFmtId="40" fontId="30" fillId="4" borderId="27" xfId="0" applyNumberFormat="1" applyFont="1" applyFill="1" applyBorder="1" applyAlignment="1" applyProtection="1">
      <alignment vertical="center" shrinkToFit="1"/>
      <protection locked="0"/>
    </xf>
    <xf numFmtId="4" fontId="30" fillId="4" borderId="21" xfId="0" applyNumberFormat="1" applyFont="1" applyFill="1" applyBorder="1" applyAlignment="1" applyProtection="1">
      <alignment vertical="center" shrinkToFit="1"/>
      <protection locked="0"/>
    </xf>
    <xf numFmtId="0" fontId="21" fillId="0" borderId="1" xfId="0" applyFont="1" applyBorder="1"/>
    <xf numFmtId="0" fontId="25" fillId="0" borderId="0" xfId="0" applyFont="1" applyAlignment="1">
      <alignment horizontal="left" vertical="center"/>
    </xf>
    <xf numFmtId="0" fontId="25" fillId="2" borderId="1" xfId="0" applyFont="1" applyFill="1" applyBorder="1" applyAlignment="1">
      <alignment horizontal="center" vertical="center"/>
    </xf>
    <xf numFmtId="0" fontId="30" fillId="0" borderId="1" xfId="0" applyFont="1" applyBorder="1" applyAlignment="1">
      <alignment horizontal="center"/>
    </xf>
    <xf numFmtId="176" fontId="21" fillId="0" borderId="0" xfId="0" applyNumberFormat="1" applyFont="1"/>
    <xf numFmtId="0" fontId="32" fillId="3" borderId="60" xfId="0" applyFont="1" applyFill="1" applyBorder="1" applyAlignment="1">
      <alignment horizontal="center" vertical="center"/>
    </xf>
    <xf numFmtId="0" fontId="32" fillId="3" borderId="105" xfId="0" applyFont="1" applyFill="1" applyBorder="1" applyAlignment="1">
      <alignment horizontal="center" vertical="center"/>
    </xf>
    <xf numFmtId="0" fontId="30" fillId="4" borderId="1" xfId="0" applyFont="1" applyFill="1" applyBorder="1" applyAlignment="1" applyProtection="1">
      <alignment horizontal="center" vertical="center" wrapText="1"/>
      <protection locked="0"/>
    </xf>
    <xf numFmtId="0" fontId="32" fillId="3" borderId="60" xfId="0" applyFont="1" applyFill="1" applyBorder="1" applyAlignment="1" applyProtection="1">
      <alignment horizontal="center" vertical="center"/>
      <protection locked="0"/>
    </xf>
    <xf numFmtId="2" fontId="17" fillId="0" borderId="21" xfId="0" applyNumberFormat="1" applyFont="1" applyBorder="1" applyAlignment="1">
      <alignment horizontal="right" vertical="center" shrinkToFit="1"/>
    </xf>
    <xf numFmtId="181" fontId="17" fillId="0" borderId="43" xfId="1" applyNumberFormat="1" applyFont="1" applyBorder="1" applyAlignment="1">
      <alignment horizontal="right" vertical="center" shrinkToFit="1"/>
    </xf>
    <xf numFmtId="2" fontId="17" fillId="0" borderId="1" xfId="0" applyNumberFormat="1" applyFont="1" applyBorder="1" applyAlignment="1">
      <alignment horizontal="right" vertical="center" shrinkToFit="1"/>
    </xf>
    <xf numFmtId="181" fontId="17" fillId="0" borderId="16" xfId="1" applyNumberFormat="1" applyFont="1" applyBorder="1" applyAlignment="1">
      <alignment horizontal="right" vertical="center" shrinkToFit="1"/>
    </xf>
    <xf numFmtId="2" fontId="17" fillId="0" borderId="15" xfId="0" applyNumberFormat="1" applyFont="1" applyBorder="1" applyAlignment="1">
      <alignment horizontal="right" vertical="center" shrinkToFit="1"/>
    </xf>
    <xf numFmtId="2" fontId="17" fillId="0" borderId="60" xfId="0" applyNumberFormat="1" applyFont="1" applyBorder="1" applyAlignment="1">
      <alignment horizontal="right" vertical="center" shrinkToFit="1"/>
    </xf>
    <xf numFmtId="181" fontId="17" fillId="0" borderId="50" xfId="1" applyNumberFormat="1" applyFont="1" applyBorder="1" applyAlignment="1">
      <alignment horizontal="right" vertical="center" shrinkToFit="1"/>
    </xf>
    <xf numFmtId="181" fontId="17" fillId="0" borderId="129" xfId="0" applyNumberFormat="1" applyFont="1" applyBorder="1" applyAlignment="1">
      <alignment horizontal="right" vertical="center" shrinkToFit="1"/>
    </xf>
    <xf numFmtId="2" fontId="17" fillId="0" borderId="129" xfId="0" applyNumberFormat="1" applyFont="1" applyBorder="1" applyAlignment="1">
      <alignment horizontal="right" vertical="center" shrinkToFit="1"/>
    </xf>
    <xf numFmtId="181" fontId="17" fillId="0" borderId="56" xfId="1" applyNumberFormat="1" applyFont="1" applyBorder="1" applyAlignment="1">
      <alignment horizontal="right" vertical="center" shrinkToFit="1"/>
    </xf>
    <xf numFmtId="181" fontId="17" fillId="0" borderId="57" xfId="1" applyNumberFormat="1" applyFont="1" applyBorder="1" applyAlignment="1">
      <alignment horizontal="right" vertical="center" shrinkToFit="1"/>
    </xf>
    <xf numFmtId="185" fontId="10" fillId="0" borderId="0" xfId="0" applyNumberFormat="1" applyFont="1"/>
    <xf numFmtId="186" fontId="10" fillId="0" borderId="0" xfId="0" applyNumberFormat="1" applyFont="1"/>
    <xf numFmtId="0" fontId="55" fillId="0" borderId="0" xfId="0" applyFont="1"/>
    <xf numFmtId="0" fontId="30" fillId="0" borderId="63" xfId="0" applyFont="1" applyBorder="1" applyAlignment="1">
      <alignment horizontal="center" wrapText="1"/>
    </xf>
    <xf numFmtId="182" fontId="30" fillId="0" borderId="1" xfId="0" applyNumberFormat="1" applyFont="1" applyBorder="1" applyAlignment="1">
      <alignment shrinkToFit="1"/>
    </xf>
    <xf numFmtId="0" fontId="30" fillId="4" borderId="89" xfId="0" applyFont="1" applyFill="1" applyBorder="1" applyAlignment="1" applyProtection="1">
      <alignment vertical="center" shrinkToFit="1"/>
      <protection locked="0"/>
    </xf>
    <xf numFmtId="0" fontId="30" fillId="4" borderId="76" xfId="0" applyFont="1" applyFill="1" applyBorder="1" applyAlignment="1" applyProtection="1">
      <alignment vertical="center" shrinkToFit="1"/>
      <protection locked="0"/>
    </xf>
    <xf numFmtId="0" fontId="30" fillId="4" borderId="85" xfId="0" applyFont="1" applyFill="1" applyBorder="1" applyAlignment="1" applyProtection="1">
      <alignment vertical="center" shrinkToFit="1"/>
      <protection locked="0"/>
    </xf>
    <xf numFmtId="0" fontId="30" fillId="4" borderId="78" xfId="0" applyFont="1" applyFill="1" applyBorder="1" applyAlignment="1" applyProtection="1">
      <alignment vertical="center" shrinkToFit="1"/>
      <protection locked="0"/>
    </xf>
    <xf numFmtId="0" fontId="30" fillId="4" borderId="140" xfId="0" applyFont="1" applyFill="1" applyBorder="1" applyAlignment="1" applyProtection="1">
      <alignment shrinkToFit="1"/>
      <protection locked="0"/>
    </xf>
    <xf numFmtId="0" fontId="30" fillId="4" borderId="88" xfId="0" applyFont="1" applyFill="1" applyBorder="1" applyAlignment="1" applyProtection="1">
      <alignment vertical="center" shrinkToFit="1"/>
      <protection locked="0"/>
    </xf>
    <xf numFmtId="0" fontId="30" fillId="4" borderId="22" xfId="0" applyFont="1" applyFill="1" applyBorder="1" applyAlignment="1" applyProtection="1">
      <alignment shrinkToFit="1"/>
      <protection locked="0"/>
    </xf>
    <xf numFmtId="0" fontId="25" fillId="0" borderId="93" xfId="0" applyFont="1" applyBorder="1" applyAlignment="1">
      <alignment horizontal="center" vertical="center" shrinkToFit="1"/>
    </xf>
    <xf numFmtId="0" fontId="30" fillId="0" borderId="75" xfId="0" applyFont="1" applyBorder="1" applyAlignment="1">
      <alignment horizontal="center" vertical="center" shrinkToFit="1"/>
    </xf>
    <xf numFmtId="0" fontId="25" fillId="0" borderId="176" xfId="0" applyFont="1" applyBorder="1" applyAlignment="1">
      <alignment horizontal="center" vertical="center" shrinkToFit="1"/>
    </xf>
    <xf numFmtId="38" fontId="25" fillId="0" borderId="120" xfId="1" applyFont="1" applyBorder="1" applyAlignment="1">
      <alignment horizontal="center" vertical="center" shrinkToFit="1"/>
    </xf>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Alignment="1">
      <alignment horizontal="left" vertical="center"/>
    </xf>
    <xf numFmtId="14" fontId="30" fillId="4" borderId="1" xfId="0" applyNumberFormat="1" applyFont="1" applyFill="1" applyBorder="1" applyAlignment="1" applyProtection="1">
      <alignment shrinkToFit="1"/>
      <protection locked="0"/>
    </xf>
    <xf numFmtId="40" fontId="25" fillId="4" borderId="25" xfId="1" applyNumberFormat="1" applyFont="1" applyFill="1" applyBorder="1" applyAlignment="1" applyProtection="1">
      <alignment vertical="center" shrinkToFit="1"/>
      <protection locked="0"/>
    </xf>
    <xf numFmtId="40" fontId="25" fillId="4" borderId="26" xfId="1" applyNumberFormat="1" applyFont="1" applyFill="1" applyBorder="1" applyAlignment="1" applyProtection="1">
      <alignment vertical="center" shrinkToFit="1"/>
      <protection locked="0"/>
    </xf>
    <xf numFmtId="40" fontId="25" fillId="4" borderId="29" xfId="1" applyNumberFormat="1" applyFont="1" applyFill="1" applyBorder="1" applyAlignment="1" applyProtection="1">
      <alignment vertical="center" shrinkToFit="1"/>
      <protection locked="0"/>
    </xf>
    <xf numFmtId="40" fontId="25" fillId="4" borderId="31" xfId="1" applyNumberFormat="1" applyFont="1" applyFill="1" applyBorder="1" applyAlignment="1" applyProtection="1">
      <alignment vertical="center" shrinkToFit="1"/>
      <protection locked="0"/>
    </xf>
    <xf numFmtId="40" fontId="25" fillId="4" borderId="34" xfId="0" applyNumberFormat="1" applyFont="1" applyFill="1" applyBorder="1" applyAlignment="1" applyProtection="1">
      <alignment vertical="center" shrinkToFit="1"/>
      <protection locked="0"/>
    </xf>
    <xf numFmtId="40" fontId="25" fillId="4" borderId="27" xfId="2" applyNumberFormat="1" applyFont="1" applyFill="1" applyBorder="1" applyAlignment="1" applyProtection="1">
      <alignment vertical="center" shrinkToFit="1"/>
      <protection locked="0"/>
    </xf>
    <xf numFmtId="40" fontId="25" fillId="4" borderId="36" xfId="1" applyNumberFormat="1" applyFont="1" applyFill="1" applyBorder="1" applyAlignment="1" applyProtection="1">
      <alignment vertical="center" shrinkToFit="1"/>
      <protection locked="0"/>
    </xf>
    <xf numFmtId="40" fontId="25" fillId="4" borderId="37" xfId="1" applyNumberFormat="1" applyFont="1" applyFill="1" applyBorder="1" applyAlignment="1" applyProtection="1">
      <alignment vertical="center" shrinkToFit="1"/>
      <protection locked="0"/>
    </xf>
    <xf numFmtId="40" fontId="25" fillId="4" borderId="40" xfId="1" applyNumberFormat="1" applyFont="1" applyFill="1" applyBorder="1" applyAlignment="1" applyProtection="1">
      <alignment vertical="center" shrinkToFit="1"/>
      <protection locked="0"/>
    </xf>
    <xf numFmtId="40" fontId="25" fillId="4" borderId="95" xfId="1" applyNumberFormat="1" applyFont="1" applyFill="1" applyBorder="1" applyAlignment="1" applyProtection="1">
      <alignment vertical="center" shrinkToFit="1"/>
      <protection locked="0"/>
    </xf>
    <xf numFmtId="0" fontId="57" fillId="0" borderId="0" xfId="0" applyFont="1" applyAlignment="1">
      <alignment vertical="center"/>
    </xf>
    <xf numFmtId="38" fontId="34" fillId="0" borderId="0" xfId="0" applyNumberFormat="1" applyFont="1" applyAlignment="1">
      <alignment horizontal="right"/>
    </xf>
    <xf numFmtId="0" fontId="60" fillId="9" borderId="0" xfId="0" applyFont="1" applyFill="1"/>
    <xf numFmtId="0" fontId="22" fillId="2" borderId="0" xfId="0" applyFont="1" applyFill="1" applyAlignment="1">
      <alignment vertical="center" wrapText="1"/>
    </xf>
    <xf numFmtId="188" fontId="30" fillId="4" borderId="76" xfId="0" applyNumberFormat="1" applyFont="1" applyFill="1" applyBorder="1" applyAlignment="1" applyProtection="1">
      <alignment vertical="center"/>
      <protection locked="0"/>
    </xf>
    <xf numFmtId="188" fontId="30" fillId="4" borderId="92" xfId="0" applyNumberFormat="1" applyFont="1" applyFill="1" applyBorder="1" applyAlignment="1" applyProtection="1">
      <alignment vertical="center"/>
      <protection locked="0"/>
    </xf>
    <xf numFmtId="188" fontId="30" fillId="4" borderId="80" xfId="0" applyNumberFormat="1" applyFont="1" applyFill="1" applyBorder="1" applyAlignment="1" applyProtection="1">
      <alignment vertical="center"/>
      <protection locked="0"/>
    </xf>
    <xf numFmtId="188" fontId="30" fillId="4" borderId="70" xfId="0" applyNumberFormat="1" applyFont="1" applyFill="1" applyBorder="1" applyAlignment="1" applyProtection="1">
      <alignment vertical="center"/>
      <protection locked="0"/>
    </xf>
    <xf numFmtId="188" fontId="30" fillId="4" borderId="156" xfId="0" applyNumberFormat="1" applyFont="1" applyFill="1" applyBorder="1" applyAlignment="1" applyProtection="1">
      <alignment vertical="center"/>
      <protection locked="0"/>
    </xf>
    <xf numFmtId="187" fontId="30" fillId="0" borderId="80" xfId="0" applyNumberFormat="1" applyFont="1" applyBorder="1" applyAlignment="1">
      <alignment vertical="center"/>
    </xf>
    <xf numFmtId="181" fontId="25" fillId="4" borderId="85" xfId="1" applyNumberFormat="1" applyFont="1" applyFill="1" applyBorder="1" applyAlignment="1" applyProtection="1">
      <alignment horizontal="right" vertical="center" shrinkToFit="1"/>
      <protection locked="0"/>
    </xf>
    <xf numFmtId="181" fontId="25" fillId="4" borderId="86" xfId="1" applyNumberFormat="1" applyFont="1" applyFill="1" applyBorder="1" applyAlignment="1" applyProtection="1">
      <alignment horizontal="right" vertical="center" shrinkToFit="1"/>
      <protection locked="0"/>
    </xf>
    <xf numFmtId="38" fontId="25" fillId="0" borderId="106" xfId="0" applyNumberFormat="1" applyFont="1" applyBorder="1" applyAlignment="1">
      <alignment vertical="center" shrinkToFit="1"/>
    </xf>
    <xf numFmtId="0" fontId="21" fillId="4" borderId="158" xfId="0" applyFont="1" applyFill="1" applyBorder="1"/>
    <xf numFmtId="0" fontId="21" fillId="4" borderId="98" xfId="0" applyFont="1" applyFill="1" applyBorder="1"/>
    <xf numFmtId="0" fontId="21" fillId="4" borderId="182" xfId="0" applyFont="1" applyFill="1" applyBorder="1"/>
    <xf numFmtId="0" fontId="21" fillId="4" borderId="139" xfId="0" applyFont="1" applyFill="1" applyBorder="1"/>
    <xf numFmtId="0" fontId="21" fillId="4" borderId="77" xfId="0" applyFont="1" applyFill="1" applyBorder="1"/>
    <xf numFmtId="0" fontId="21" fillId="4" borderId="169" xfId="0" applyFont="1" applyFill="1" applyBorder="1"/>
    <xf numFmtId="0" fontId="30" fillId="4" borderId="139" xfId="0" applyFont="1" applyFill="1" applyBorder="1"/>
    <xf numFmtId="0" fontId="30" fillId="4" borderId="141" xfId="0" applyFont="1" applyFill="1" applyBorder="1"/>
    <xf numFmtId="0" fontId="21" fillId="4" borderId="81" xfId="0" applyFont="1" applyFill="1" applyBorder="1"/>
    <xf numFmtId="0" fontId="21" fillId="4" borderId="170" xfId="0" applyFont="1" applyFill="1" applyBorder="1"/>
    <xf numFmtId="0" fontId="30" fillId="4" borderId="158" xfId="0" applyFont="1" applyFill="1" applyBorder="1"/>
    <xf numFmtId="0" fontId="30" fillId="4" borderId="159" xfId="0" applyFont="1" applyFill="1" applyBorder="1"/>
    <xf numFmtId="0" fontId="21" fillId="4" borderId="97" xfId="0" applyFont="1" applyFill="1" applyBorder="1"/>
    <xf numFmtId="0" fontId="21" fillId="4" borderId="181" xfId="0" applyFont="1" applyFill="1" applyBorder="1"/>
    <xf numFmtId="0" fontId="21" fillId="4" borderId="138" xfId="0" applyFont="1" applyFill="1" applyBorder="1"/>
    <xf numFmtId="0" fontId="21" fillId="4" borderId="71" xfId="0" applyFont="1" applyFill="1" applyBorder="1"/>
    <xf numFmtId="0" fontId="21" fillId="4" borderId="193" xfId="0" applyFont="1" applyFill="1" applyBorder="1"/>
    <xf numFmtId="0" fontId="21" fillId="4" borderId="152" xfId="0" applyFont="1" applyFill="1" applyBorder="1"/>
    <xf numFmtId="0" fontId="21" fillId="4" borderId="153" xfId="0" applyFont="1" applyFill="1" applyBorder="1"/>
    <xf numFmtId="0" fontId="21" fillId="4" borderId="179" xfId="0" applyFont="1" applyFill="1" applyBorder="1"/>
    <xf numFmtId="179" fontId="25" fillId="0" borderId="92" xfId="1" applyNumberFormat="1" applyFont="1" applyBorder="1" applyAlignment="1">
      <alignment horizontal="right" vertical="center" shrinkToFit="1"/>
    </xf>
    <xf numFmtId="0" fontId="30" fillId="0" borderId="53" xfId="0" applyFont="1" applyBorder="1"/>
    <xf numFmtId="0" fontId="30" fillId="4" borderId="52" xfId="0" applyFont="1" applyFill="1" applyBorder="1"/>
    <xf numFmtId="0" fontId="30" fillId="0" borderId="16" xfId="0" applyFont="1" applyBorder="1" applyProtection="1">
      <protection locked="0"/>
    </xf>
    <xf numFmtId="0" fontId="30" fillId="0" borderId="140" xfId="0" applyFont="1" applyBorder="1" applyProtection="1">
      <protection locked="0"/>
    </xf>
    <xf numFmtId="0" fontId="30" fillId="0" borderId="22" xfId="0" applyFont="1" applyBorder="1" applyProtection="1">
      <protection locked="0"/>
    </xf>
    <xf numFmtId="0" fontId="30" fillId="0" borderId="39" xfId="0" applyFont="1" applyBorder="1" applyProtection="1">
      <protection locked="0"/>
    </xf>
    <xf numFmtId="0" fontId="30" fillId="0" borderId="119" xfId="0" applyFont="1" applyBorder="1" applyProtection="1">
      <protection locked="0"/>
    </xf>
    <xf numFmtId="0" fontId="30" fillId="0" borderId="120" xfId="0" applyFont="1" applyBorder="1" applyProtection="1">
      <protection locked="0"/>
    </xf>
    <xf numFmtId="181" fontId="30" fillId="0" borderId="75" xfId="1" applyNumberFormat="1" applyFont="1" applyBorder="1" applyAlignment="1">
      <alignment vertical="center" shrinkToFit="1"/>
    </xf>
    <xf numFmtId="181" fontId="30" fillId="0" borderId="38" xfId="1" applyNumberFormat="1" applyFont="1" applyBorder="1" applyAlignment="1">
      <alignment vertical="center" shrinkToFit="1"/>
    </xf>
    <xf numFmtId="181" fontId="30" fillId="0" borderId="27" xfId="1" applyNumberFormat="1" applyFont="1" applyBorder="1" applyAlignment="1">
      <alignment vertical="center" shrinkToFit="1"/>
    </xf>
    <xf numFmtId="181" fontId="30" fillId="0" borderId="15" xfId="1" applyNumberFormat="1" applyFont="1" applyBorder="1" applyAlignment="1">
      <alignment vertical="center" shrinkToFit="1"/>
    </xf>
    <xf numFmtId="180" fontId="30" fillId="0" borderId="15" xfId="0" applyNumberFormat="1" applyFont="1" applyBorder="1" applyAlignment="1">
      <alignment vertical="center" shrinkToFit="1"/>
    </xf>
    <xf numFmtId="181" fontId="30" fillId="0" borderId="1" xfId="0" applyNumberFormat="1" applyFont="1" applyBorder="1"/>
    <xf numFmtId="0" fontId="54" fillId="0" borderId="0" xfId="0" applyFont="1" applyAlignment="1">
      <alignment horizontal="center" vertical="center" wrapText="1"/>
    </xf>
    <xf numFmtId="181" fontId="17" fillId="0" borderId="47" xfId="0" applyNumberFormat="1" applyFont="1" applyBorder="1" applyAlignment="1">
      <alignment horizontal="right" vertical="center" shrinkToFit="1"/>
    </xf>
    <xf numFmtId="0" fontId="16" fillId="4" borderId="0" xfId="0" applyFont="1" applyFill="1" applyAlignment="1">
      <alignment horizontal="center" vertical="center"/>
    </xf>
    <xf numFmtId="0" fontId="63" fillId="0" borderId="0" xfId="0" applyFont="1"/>
    <xf numFmtId="0" fontId="64" fillId="0" borderId="0" xfId="4" applyFont="1" applyAlignment="1">
      <alignment horizontal="center" vertical="center"/>
    </xf>
    <xf numFmtId="0" fontId="0" fillId="0" borderId="7" xfId="0" applyBorder="1"/>
    <xf numFmtId="0" fontId="0" fillId="0" borderId="8" xfId="0" applyBorder="1"/>
    <xf numFmtId="0" fontId="0" fillId="0" borderId="52" xfId="0" applyBorder="1"/>
    <xf numFmtId="0" fontId="0" fillId="0" borderId="49" xfId="0" applyBorder="1"/>
    <xf numFmtId="0" fontId="0" fillId="0" borderId="53" xfId="0" applyBorder="1"/>
    <xf numFmtId="0" fontId="0" fillId="15" borderId="2" xfId="0" applyFill="1" applyBorder="1"/>
    <xf numFmtId="0" fontId="0" fillId="15" borderId="112" xfId="0" applyFill="1" applyBorder="1"/>
    <xf numFmtId="0" fontId="0" fillId="15" borderId="3" xfId="0" applyFill="1" applyBorder="1"/>
    <xf numFmtId="0" fontId="0" fillId="15" borderId="7" xfId="0" applyFill="1" applyBorder="1"/>
    <xf numFmtId="0" fontId="0" fillId="15" borderId="0" xfId="0" applyFill="1"/>
    <xf numFmtId="0" fontId="0" fillId="15" borderId="8" xfId="0" applyFill="1" applyBorder="1"/>
    <xf numFmtId="0" fontId="0" fillId="15" borderId="52" xfId="0" applyFill="1" applyBorder="1"/>
    <xf numFmtId="0" fontId="0" fillId="15" borderId="49" xfId="0" applyFill="1" applyBorder="1"/>
    <xf numFmtId="0" fontId="0" fillId="15" borderId="53" xfId="0" applyFill="1" applyBorder="1"/>
    <xf numFmtId="0" fontId="65" fillId="15" borderId="0" xfId="0" applyFont="1" applyFill="1"/>
    <xf numFmtId="0" fontId="66" fillId="9" borderId="0" xfId="0" applyFont="1" applyFill="1"/>
    <xf numFmtId="0" fontId="35" fillId="0" borderId="196" xfId="0" applyFont="1" applyBorder="1" applyAlignment="1">
      <alignment horizontal="center" vertical="center"/>
    </xf>
    <xf numFmtId="0" fontId="0" fillId="0" borderId="1" xfId="0" applyBorder="1"/>
    <xf numFmtId="0" fontId="0" fillId="0" borderId="0" xfId="0" applyAlignment="1">
      <alignment horizontal="center"/>
    </xf>
    <xf numFmtId="0" fontId="0" fillId="0" borderId="1" xfId="0" applyBorder="1" applyAlignment="1">
      <alignment horizontal="center"/>
    </xf>
    <xf numFmtId="0" fontId="68" fillId="0" borderId="1" xfId="0" applyFont="1" applyBorder="1" applyAlignment="1">
      <alignment horizontal="center"/>
    </xf>
    <xf numFmtId="0" fontId="61" fillId="0" borderId="1" xfId="0" applyFont="1" applyBorder="1" applyAlignment="1">
      <alignment horizontal="center"/>
    </xf>
    <xf numFmtId="0" fontId="70" fillId="0" borderId="7" xfId="0" applyFont="1" applyBorder="1"/>
    <xf numFmtId="0" fontId="70" fillId="0" borderId="0" xfId="0" applyFont="1"/>
    <xf numFmtId="0" fontId="70" fillId="0" borderId="8" xfId="0" applyFont="1" applyBorder="1"/>
    <xf numFmtId="0" fontId="29" fillId="0" borderId="1" xfId="0" applyFont="1" applyBorder="1" applyAlignment="1">
      <alignment horizontal="left" vertical="center"/>
    </xf>
    <xf numFmtId="0" fontId="25" fillId="0" borderId="10" xfId="0" applyFont="1" applyBorder="1" applyAlignment="1">
      <alignment vertical="center"/>
    </xf>
    <xf numFmtId="0" fontId="25" fillId="0" borderId="56" xfId="0" applyFont="1" applyBorder="1" applyAlignment="1">
      <alignment vertical="center"/>
    </xf>
    <xf numFmtId="0" fontId="35" fillId="0" borderId="1" xfId="0" applyFont="1" applyBorder="1" applyAlignment="1">
      <alignment horizontal="left" vertical="center"/>
    </xf>
    <xf numFmtId="0" fontId="41" fillId="0" borderId="0" xfId="0" applyFont="1"/>
    <xf numFmtId="38" fontId="32" fillId="4" borderId="111" xfId="1" applyFont="1" applyFill="1" applyBorder="1" applyAlignment="1" applyProtection="1">
      <alignment horizontal="right" vertical="center" shrinkToFit="1"/>
      <protection locked="0"/>
    </xf>
    <xf numFmtId="14" fontId="66" fillId="9" borderId="0" xfId="0" applyNumberFormat="1" applyFont="1" applyFill="1"/>
    <xf numFmtId="0" fontId="25" fillId="0" borderId="7" xfId="0" applyFont="1" applyBorder="1" applyAlignment="1">
      <alignment horizontal="center" vertical="center"/>
    </xf>
    <xf numFmtId="0" fontId="30" fillId="0" borderId="72" xfId="0" applyFont="1" applyBorder="1" applyAlignment="1">
      <alignment horizontal="center" vertical="center"/>
    </xf>
    <xf numFmtId="0" fontId="25" fillId="0" borderId="73" xfId="0" applyFont="1" applyBorder="1" applyAlignment="1">
      <alignment horizontal="center" vertical="center"/>
    </xf>
    <xf numFmtId="0" fontId="25" fillId="0" borderId="79" xfId="0" applyFont="1" applyBorder="1" applyAlignment="1">
      <alignment horizontal="center" vertical="center"/>
    </xf>
    <xf numFmtId="0" fontId="25" fillId="0" borderId="85" xfId="0" applyFont="1" applyBorder="1" applyAlignment="1">
      <alignment horizontal="center" vertical="center"/>
    </xf>
    <xf numFmtId="14" fontId="34" fillId="0" borderId="0" xfId="0" applyNumberFormat="1" applyFont="1"/>
    <xf numFmtId="180" fontId="17" fillId="0" borderId="21" xfId="0" applyNumberFormat="1" applyFont="1" applyBorder="1" applyAlignment="1">
      <alignment horizontal="right" vertical="center" shrinkToFit="1"/>
    </xf>
    <xf numFmtId="177" fontId="17" fillId="0" borderId="129" xfId="3" applyNumberFormat="1" applyFont="1" applyBorder="1" applyAlignment="1">
      <alignment horizontal="right" vertical="center" wrapText="1"/>
    </xf>
    <xf numFmtId="177" fontId="17" fillId="0" borderId="63" xfId="3" applyNumberFormat="1" applyFont="1" applyBorder="1" applyAlignment="1">
      <alignment horizontal="right" vertical="center" wrapText="1"/>
    </xf>
    <xf numFmtId="177" fontId="17" fillId="0" borderId="1" xfId="3" applyNumberFormat="1" applyFont="1" applyBorder="1" applyAlignment="1">
      <alignment horizontal="right" vertical="center" wrapText="1"/>
    </xf>
    <xf numFmtId="177" fontId="17" fillId="0" borderId="43" xfId="3" applyNumberFormat="1" applyFont="1" applyBorder="1" applyAlignment="1">
      <alignment horizontal="right" vertical="center" wrapText="1"/>
    </xf>
    <xf numFmtId="177" fontId="17" fillId="0" borderId="60" xfId="3" applyNumberFormat="1" applyFont="1" applyBorder="1" applyAlignment="1">
      <alignment horizontal="right" vertical="center" wrapText="1"/>
    </xf>
    <xf numFmtId="177" fontId="17" fillId="0" borderId="58" xfId="3" applyNumberFormat="1" applyFont="1" applyBorder="1" applyAlignment="1">
      <alignment horizontal="right" vertical="center" wrapText="1"/>
    </xf>
    <xf numFmtId="177" fontId="17" fillId="0" borderId="21" xfId="3" applyNumberFormat="1" applyFont="1" applyBorder="1" applyAlignment="1">
      <alignment horizontal="right" vertical="center" wrapText="1"/>
    </xf>
    <xf numFmtId="177" fontId="17" fillId="0" borderId="22" xfId="3" applyNumberFormat="1" applyFont="1" applyBorder="1" applyAlignment="1">
      <alignment horizontal="right" vertical="center" wrapText="1"/>
    </xf>
    <xf numFmtId="181" fontId="17" fillId="0" borderId="0" xfId="0" applyNumberFormat="1" applyFont="1"/>
    <xf numFmtId="0" fontId="11" fillId="0" borderId="0" xfId="13" applyAlignment="1">
      <alignment horizontal="left" indent="2"/>
    </xf>
    <xf numFmtId="0" fontId="22" fillId="0" borderId="0" xfId="0" applyFont="1" applyAlignment="1">
      <alignment horizontal="left" vertical="top" wrapText="1" indent="1"/>
    </xf>
    <xf numFmtId="0" fontId="0" fillId="0" borderId="0" xfId="13" applyFont="1" applyAlignment="1">
      <alignment horizontal="left" vertical="top" wrapText="1" indent="2"/>
    </xf>
    <xf numFmtId="0" fontId="0" fillId="0" borderId="0" xfId="13" applyFont="1" applyAlignment="1">
      <alignment horizontal="left" vertical="top" wrapText="1" indent="1"/>
    </xf>
    <xf numFmtId="0" fontId="17" fillId="0" borderId="0" xfId="0" applyFont="1" applyAlignment="1">
      <alignment horizontal="left" vertical="center" shrinkToFit="1"/>
    </xf>
    <xf numFmtId="181" fontId="30" fillId="0" borderId="22" xfId="0" applyNumberFormat="1" applyFont="1" applyBorder="1" applyAlignment="1">
      <alignment horizontal="right" vertical="center" shrinkToFit="1"/>
    </xf>
    <xf numFmtId="181" fontId="30" fillId="0" borderId="43" xfId="0" applyNumberFormat="1" applyFont="1" applyBorder="1" applyAlignment="1">
      <alignment horizontal="right" vertical="center" shrinkToFit="1"/>
    </xf>
    <xf numFmtId="177" fontId="30" fillId="0" borderId="16" xfId="0" applyNumberFormat="1" applyFont="1" applyBorder="1" applyAlignment="1">
      <alignment vertical="center"/>
    </xf>
    <xf numFmtId="0" fontId="30" fillId="0" borderId="58" xfId="0" applyFont="1" applyBorder="1" applyAlignment="1">
      <alignment horizontal="center" vertical="center"/>
    </xf>
    <xf numFmtId="0" fontId="30" fillId="3" borderId="58" xfId="0" applyFont="1" applyFill="1" applyBorder="1" applyAlignment="1" applyProtection="1">
      <alignment horizontal="center" vertical="center"/>
      <protection locked="0"/>
    </xf>
    <xf numFmtId="0" fontId="21" fillId="0" borderId="66" xfId="0" applyFont="1" applyBorder="1"/>
    <xf numFmtId="0" fontId="33" fillId="4" borderId="66" xfId="0" applyFont="1" applyFill="1" applyBorder="1"/>
    <xf numFmtId="181" fontId="17" fillId="0" borderId="61" xfId="1" applyNumberFormat="1" applyFont="1" applyBorder="1" applyAlignment="1">
      <alignment horizontal="right" vertical="center" shrinkToFit="1"/>
    </xf>
    <xf numFmtId="181" fontId="17" fillId="0" borderId="121" xfId="1" applyNumberFormat="1" applyFont="1" applyFill="1" applyBorder="1" applyAlignment="1">
      <alignment horizontal="right" vertical="center" shrinkToFit="1"/>
    </xf>
    <xf numFmtId="181" fontId="17" fillId="0" borderId="22" xfId="1" applyNumberFormat="1" applyFont="1" applyFill="1" applyBorder="1" applyAlignment="1">
      <alignment horizontal="right" vertical="center" shrinkToFit="1"/>
    </xf>
    <xf numFmtId="181" fontId="17" fillId="0" borderId="50" xfId="1" applyNumberFormat="1" applyFont="1" applyFill="1" applyBorder="1" applyAlignment="1">
      <alignment horizontal="right" vertical="center" shrinkToFit="1"/>
    </xf>
    <xf numFmtId="181" fontId="17" fillId="0" borderId="42" xfId="1" applyNumberFormat="1" applyFont="1" applyFill="1" applyBorder="1" applyAlignment="1">
      <alignment horizontal="right" vertical="center" shrinkToFit="1"/>
    </xf>
    <xf numFmtId="181" fontId="17" fillId="0" borderId="56" xfId="1" applyNumberFormat="1" applyFont="1" applyFill="1" applyBorder="1" applyAlignment="1">
      <alignment horizontal="right" vertical="center" shrinkToFit="1"/>
    </xf>
    <xf numFmtId="181" fontId="17" fillId="0" borderId="125" xfId="1" applyNumberFormat="1" applyFont="1" applyFill="1" applyBorder="1" applyAlignment="1">
      <alignment horizontal="right" vertical="center" shrinkToFit="1"/>
    </xf>
    <xf numFmtId="181" fontId="17" fillId="0" borderId="57" xfId="1" applyNumberFormat="1" applyFont="1" applyFill="1" applyBorder="1" applyAlignment="1">
      <alignment horizontal="right" vertical="center" shrinkToFit="1"/>
    </xf>
    <xf numFmtId="181" fontId="17" fillId="0" borderId="127" xfId="1" applyNumberFormat="1" applyFont="1" applyFill="1" applyBorder="1" applyAlignment="1">
      <alignment horizontal="right" vertical="center" shrinkToFit="1"/>
    </xf>
    <xf numFmtId="181" fontId="17" fillId="0" borderId="58" xfId="1" applyNumberFormat="1" applyFont="1" applyFill="1" applyBorder="1" applyAlignment="1">
      <alignment horizontal="right" vertical="center" shrinkToFit="1"/>
    </xf>
    <xf numFmtId="9" fontId="17" fillId="0" borderId="0" xfId="3" applyFont="1" applyFill="1" applyAlignment="1">
      <alignment horizontal="right" vertical="center" wrapText="1"/>
    </xf>
    <xf numFmtId="177" fontId="17" fillId="0" borderId="129" xfId="3" applyNumberFormat="1" applyFont="1" applyFill="1" applyBorder="1" applyAlignment="1">
      <alignment horizontal="right" vertical="center" wrapText="1"/>
    </xf>
    <xf numFmtId="177" fontId="17" fillId="0" borderId="63" xfId="3" applyNumberFormat="1" applyFont="1" applyFill="1" applyBorder="1" applyAlignment="1">
      <alignment horizontal="right" vertical="center" wrapText="1"/>
    </xf>
    <xf numFmtId="177" fontId="17" fillId="0" borderId="1" xfId="3" applyNumberFormat="1" applyFont="1" applyFill="1" applyBorder="1" applyAlignment="1">
      <alignment horizontal="right" vertical="center" wrapText="1"/>
    </xf>
    <xf numFmtId="177" fontId="17" fillId="0" borderId="43" xfId="3" applyNumberFormat="1" applyFont="1" applyFill="1" applyBorder="1" applyAlignment="1">
      <alignment horizontal="right" vertical="center" wrapText="1"/>
    </xf>
    <xf numFmtId="177" fontId="17" fillId="0" borderId="60" xfId="3" applyNumberFormat="1" applyFont="1" applyFill="1" applyBorder="1" applyAlignment="1">
      <alignment horizontal="right" vertical="center" wrapText="1"/>
    </xf>
    <xf numFmtId="177" fontId="17" fillId="0" borderId="58" xfId="3" applyNumberFormat="1" applyFont="1" applyFill="1" applyBorder="1" applyAlignment="1">
      <alignment horizontal="right" vertical="center" wrapText="1"/>
    </xf>
    <xf numFmtId="181" fontId="17" fillId="0" borderId="18" xfId="1" applyNumberFormat="1" applyFont="1" applyBorder="1" applyAlignment="1">
      <alignment horizontal="right" vertical="center" shrinkToFit="1"/>
    </xf>
    <xf numFmtId="181" fontId="17" fillId="0" borderId="63" xfId="1" applyNumberFormat="1" applyFont="1" applyBorder="1" applyAlignment="1">
      <alignment horizontal="right" vertical="center" shrinkToFit="1"/>
    </xf>
    <xf numFmtId="181" fontId="17" fillId="0" borderId="129" xfId="1" applyNumberFormat="1" applyFont="1" applyBorder="1" applyAlignment="1">
      <alignment horizontal="right" vertical="center" shrinkToFit="1"/>
    </xf>
    <xf numFmtId="181" fontId="17" fillId="0" borderId="7" xfId="1" applyNumberFormat="1" applyFont="1" applyBorder="1" applyAlignment="1">
      <alignment horizontal="right" vertical="center" shrinkToFit="1"/>
    </xf>
    <xf numFmtId="181" fontId="17" fillId="0" borderId="17" xfId="1" applyNumberFormat="1" applyFont="1" applyBorder="1" applyAlignment="1">
      <alignment horizontal="right" vertical="center" shrinkToFit="1"/>
    </xf>
    <xf numFmtId="181" fontId="17" fillId="0" borderId="14" xfId="1" applyNumberFormat="1" applyFont="1" applyBorder="1" applyAlignment="1">
      <alignment horizontal="right" vertical="center" shrinkToFit="1"/>
    </xf>
    <xf numFmtId="181" fontId="17" fillId="0" borderId="105" xfId="1" applyNumberFormat="1" applyFont="1" applyBorder="1" applyAlignment="1">
      <alignment horizontal="right" vertical="center" shrinkToFit="1"/>
    </xf>
    <xf numFmtId="0" fontId="30" fillId="0" borderId="21" xfId="0" applyFont="1" applyBorder="1" applyAlignment="1">
      <alignment horizontal="center" vertical="center" wrapText="1"/>
    </xf>
    <xf numFmtId="0" fontId="30" fillId="0" borderId="1" xfId="0" applyFont="1" applyBorder="1" applyAlignment="1">
      <alignment vertical="center" wrapText="1"/>
    </xf>
    <xf numFmtId="38" fontId="30" fillId="12" borderId="130" xfId="0" applyNumberFormat="1" applyFont="1" applyFill="1" applyBorder="1" applyAlignment="1">
      <alignment vertical="center" shrinkToFit="1"/>
    </xf>
    <xf numFmtId="38" fontId="25" fillId="12" borderId="130" xfId="0" applyNumberFormat="1" applyFont="1" applyFill="1" applyBorder="1" applyAlignment="1">
      <alignment horizontal="right" vertical="center" shrinkToFit="1"/>
    </xf>
    <xf numFmtId="38" fontId="25" fillId="12" borderId="131" xfId="0" applyNumberFormat="1" applyFont="1" applyFill="1" applyBorder="1" applyAlignment="1">
      <alignment vertical="center" shrinkToFit="1"/>
    </xf>
    <xf numFmtId="38" fontId="25" fillId="12" borderId="197" xfId="0" applyNumberFormat="1" applyFont="1" applyFill="1" applyBorder="1" applyAlignment="1">
      <alignment vertical="center" shrinkToFit="1"/>
    </xf>
    <xf numFmtId="0" fontId="30" fillId="0" borderId="139" xfId="0" applyFont="1" applyBorder="1" applyAlignment="1">
      <alignment vertical="center" shrinkToFit="1"/>
    </xf>
    <xf numFmtId="0" fontId="32" fillId="0" borderId="0" xfId="0" applyFont="1" applyAlignment="1">
      <alignment horizontal="center" vertical="center"/>
    </xf>
    <xf numFmtId="181" fontId="25" fillId="0" borderId="0" xfId="0" applyNumberFormat="1" applyFont="1" applyAlignment="1">
      <alignment horizontal="right" vertical="center" shrinkToFit="1"/>
    </xf>
    <xf numFmtId="181" fontId="32" fillId="0" borderId="0" xfId="0" applyNumberFormat="1" applyFont="1" applyAlignment="1">
      <alignment horizontal="right" vertical="center" shrinkToFit="1"/>
    </xf>
    <xf numFmtId="181" fontId="30" fillId="0" borderId="0" xfId="0" applyNumberFormat="1" applyFont="1" applyAlignment="1">
      <alignment horizontal="right" vertical="center" shrinkToFit="1"/>
    </xf>
    <xf numFmtId="177" fontId="25" fillId="0" borderId="0" xfId="0" applyNumberFormat="1" applyFont="1" applyAlignment="1">
      <alignment vertical="center"/>
    </xf>
    <xf numFmtId="177" fontId="32" fillId="0" borderId="0" xfId="0" applyNumberFormat="1" applyFont="1" applyAlignment="1">
      <alignment vertical="center"/>
    </xf>
    <xf numFmtId="177" fontId="30" fillId="0" borderId="0" xfId="0" applyNumberFormat="1" applyFont="1" applyAlignment="1">
      <alignment vertical="center"/>
    </xf>
    <xf numFmtId="0" fontId="30" fillId="0" borderId="0" xfId="0" applyFont="1" applyAlignment="1">
      <alignment horizontal="center" vertical="center"/>
    </xf>
    <xf numFmtId="0" fontId="32" fillId="0" borderId="63" xfId="0" applyFont="1" applyBorder="1" applyAlignment="1">
      <alignment horizontal="center" vertical="center"/>
    </xf>
    <xf numFmtId="0" fontId="32" fillId="0" borderId="48" xfId="0" applyFont="1" applyBorder="1" applyAlignment="1">
      <alignment horizontal="center" vertical="center"/>
    </xf>
    <xf numFmtId="181" fontId="32" fillId="0" borderId="22" xfId="0" applyNumberFormat="1" applyFont="1" applyBorder="1" applyAlignment="1">
      <alignment horizontal="right" vertical="center" shrinkToFit="1"/>
    </xf>
    <xf numFmtId="181" fontId="32" fillId="0" borderId="43" xfId="0" applyNumberFormat="1" applyFont="1" applyBorder="1" applyAlignment="1">
      <alignment horizontal="right" vertical="center" shrinkToFit="1"/>
    </xf>
    <xf numFmtId="177" fontId="32" fillId="0" borderId="16" xfId="0" applyNumberFormat="1" applyFont="1" applyBorder="1" applyAlignment="1">
      <alignment vertical="center"/>
    </xf>
    <xf numFmtId="0" fontId="32" fillId="0" borderId="58" xfId="0" applyFont="1" applyBorder="1" applyAlignment="1">
      <alignment horizontal="center" vertical="center"/>
    </xf>
    <xf numFmtId="0" fontId="32" fillId="3" borderId="58" xfId="0" applyFont="1" applyFill="1" applyBorder="1" applyAlignment="1">
      <alignment horizontal="center" vertical="center"/>
    </xf>
    <xf numFmtId="179" fontId="32" fillId="0" borderId="64" xfId="0" applyNumberFormat="1" applyFont="1" applyBorder="1" applyAlignment="1">
      <alignment vertical="center" shrinkToFit="1"/>
    </xf>
    <xf numFmtId="179" fontId="32" fillId="0" borderId="31" xfId="0" applyNumberFormat="1" applyFont="1" applyBorder="1" applyAlignment="1">
      <alignment vertical="center" shrinkToFit="1"/>
    </xf>
    <xf numFmtId="179" fontId="32" fillId="0" borderId="28" xfId="0" applyNumberFormat="1" applyFont="1" applyBorder="1" applyAlignment="1">
      <alignment vertical="center" shrinkToFit="1"/>
    </xf>
    <xf numFmtId="179" fontId="32" fillId="0" borderId="41" xfId="0" applyNumberFormat="1" applyFont="1" applyBorder="1" applyAlignment="1">
      <alignment vertical="center" shrinkToFit="1"/>
    </xf>
    <xf numFmtId="179" fontId="32" fillId="0" borderId="37" xfId="0" applyNumberFormat="1" applyFont="1" applyBorder="1" applyAlignment="1">
      <alignment vertical="center" shrinkToFit="1"/>
    </xf>
    <xf numFmtId="179" fontId="32" fillId="0" borderId="44" xfId="0" applyNumberFormat="1" applyFont="1" applyBorder="1" applyAlignment="1">
      <alignment vertical="center" shrinkToFit="1"/>
    </xf>
    <xf numFmtId="179" fontId="32" fillId="0" borderId="111" xfId="0" applyNumberFormat="1" applyFont="1" applyBorder="1" applyAlignment="1">
      <alignment vertical="center" shrinkToFit="1"/>
    </xf>
    <xf numFmtId="179" fontId="32" fillId="0" borderId="73" xfId="0" applyNumberFormat="1" applyFont="1" applyBorder="1" applyAlignment="1">
      <alignment vertical="center" shrinkToFit="1"/>
    </xf>
    <xf numFmtId="179" fontId="32" fillId="0" borderId="83" xfId="0" applyNumberFormat="1" applyFont="1" applyBorder="1" applyAlignment="1">
      <alignment vertical="center" shrinkToFit="1"/>
    </xf>
    <xf numFmtId="179" fontId="32" fillId="0" borderId="85" xfId="0" applyNumberFormat="1" applyFont="1" applyBorder="1" applyAlignment="1">
      <alignment vertical="center" shrinkToFit="1"/>
    </xf>
    <xf numFmtId="179" fontId="32" fillId="0" borderId="69" xfId="0" applyNumberFormat="1" applyFont="1" applyBorder="1" applyAlignment="1">
      <alignment vertical="center" shrinkToFit="1"/>
    </xf>
    <xf numFmtId="179" fontId="32" fillId="0" borderId="79" xfId="0" applyNumberFormat="1" applyFont="1" applyBorder="1" applyAlignment="1">
      <alignment vertical="center" shrinkToFit="1"/>
    </xf>
    <xf numFmtId="179" fontId="32" fillId="0" borderId="150" xfId="0" applyNumberFormat="1" applyFont="1" applyBorder="1" applyAlignment="1">
      <alignment vertical="center" shrinkToFit="1"/>
    </xf>
    <xf numFmtId="179" fontId="32" fillId="0" borderId="108" xfId="0" applyNumberFormat="1" applyFont="1" applyBorder="1" applyAlignment="1">
      <alignment vertical="center" shrinkToFit="1"/>
    </xf>
    <xf numFmtId="179" fontId="32" fillId="0" borderId="77" xfId="0" applyNumberFormat="1" applyFont="1" applyBorder="1" applyAlignment="1">
      <alignment vertical="center" shrinkToFit="1"/>
    </xf>
    <xf numFmtId="179" fontId="32" fillId="0" borderId="71" xfId="0" applyNumberFormat="1" applyFont="1" applyBorder="1" applyAlignment="1">
      <alignment vertical="center" shrinkToFit="1"/>
    </xf>
    <xf numFmtId="179" fontId="32" fillId="0" borderId="81" xfId="0" applyNumberFormat="1" applyFont="1" applyBorder="1" applyAlignment="1">
      <alignment vertical="center" shrinkToFit="1"/>
    </xf>
    <xf numFmtId="179" fontId="32" fillId="0" borderId="86" xfId="0" applyNumberFormat="1" applyFont="1" applyBorder="1" applyAlignment="1">
      <alignment vertical="center" shrinkToFit="1"/>
    </xf>
    <xf numFmtId="179" fontId="32" fillId="0" borderId="67" xfId="0" applyNumberFormat="1" applyFont="1" applyBorder="1" applyAlignment="1">
      <alignment vertical="center" shrinkToFit="1"/>
    </xf>
    <xf numFmtId="179" fontId="32" fillId="0" borderId="148" xfId="0" applyNumberFormat="1" applyFont="1" applyBorder="1" applyAlignment="1">
      <alignment vertical="center" shrinkToFit="1"/>
    </xf>
    <xf numFmtId="187" fontId="17" fillId="0" borderId="0" xfId="0" applyNumberFormat="1" applyFont="1" applyAlignment="1">
      <alignment horizontal="right" vertical="center" wrapText="1"/>
    </xf>
    <xf numFmtId="177" fontId="17" fillId="0" borderId="129" xfId="1" applyNumberFormat="1" applyFont="1" applyBorder="1" applyAlignment="1">
      <alignment horizontal="right" vertical="center" shrinkToFit="1"/>
    </xf>
    <xf numFmtId="177" fontId="17" fillId="0" borderId="19" xfId="1" applyNumberFormat="1" applyFont="1" applyBorder="1" applyAlignment="1">
      <alignment horizontal="right" vertical="center" shrinkToFit="1"/>
    </xf>
    <xf numFmtId="177" fontId="17" fillId="0" borderId="21" xfId="1" applyNumberFormat="1" applyFont="1" applyBorder="1" applyAlignment="1">
      <alignment horizontal="right" vertical="center" shrinkToFit="1"/>
    </xf>
    <xf numFmtId="177" fontId="17" fillId="0" borderId="14" xfId="1" applyNumberFormat="1" applyFont="1" applyBorder="1" applyAlignment="1">
      <alignment horizontal="right" vertical="center" shrinkToFit="1"/>
    </xf>
    <xf numFmtId="177" fontId="17" fillId="0" borderId="8" xfId="1" applyNumberFormat="1" applyFont="1" applyBorder="1" applyAlignment="1">
      <alignment horizontal="right" vertical="center" shrinkToFit="1"/>
    </xf>
    <xf numFmtId="177" fontId="17" fillId="0" borderId="60" xfId="1" applyNumberFormat="1" applyFont="1" applyBorder="1" applyAlignment="1">
      <alignment horizontal="right" vertical="center" shrinkToFit="1"/>
    </xf>
    <xf numFmtId="177" fontId="17" fillId="0" borderId="62" xfId="1" applyNumberFormat="1" applyFont="1" applyBorder="1" applyAlignment="1">
      <alignment horizontal="right" vertical="center" shrinkToFit="1"/>
    </xf>
    <xf numFmtId="40" fontId="17" fillId="0" borderId="129" xfId="1" applyNumberFormat="1" applyFont="1" applyBorder="1" applyAlignment="1">
      <alignment horizontal="right" vertical="center" shrinkToFit="1"/>
    </xf>
    <xf numFmtId="40" fontId="17" fillId="0" borderId="21" xfId="1" applyNumberFormat="1" applyFont="1" applyBorder="1" applyAlignment="1">
      <alignment horizontal="right" vertical="center" shrinkToFit="1"/>
    </xf>
    <xf numFmtId="40" fontId="17" fillId="0" borderId="14" xfId="1" applyNumberFormat="1" applyFont="1" applyBorder="1" applyAlignment="1">
      <alignment horizontal="right" vertical="center" shrinkToFit="1"/>
    </xf>
    <xf numFmtId="40" fontId="17" fillId="0" borderId="105" xfId="1" applyNumberFormat="1" applyFont="1" applyBorder="1" applyAlignment="1">
      <alignment horizontal="right" vertical="center" shrinkToFit="1"/>
    </xf>
    <xf numFmtId="181" fontId="25" fillId="4" borderId="70" xfId="1" applyNumberFormat="1" applyFont="1" applyFill="1" applyBorder="1" applyAlignment="1" applyProtection="1">
      <alignment horizontal="right" vertical="center" shrinkToFit="1"/>
      <protection locked="0"/>
    </xf>
    <xf numFmtId="181" fontId="25" fillId="4" borderId="73" xfId="1" applyNumberFormat="1" applyFont="1" applyFill="1" applyBorder="1" applyAlignment="1" applyProtection="1">
      <alignment horizontal="right" vertical="center" shrinkToFit="1"/>
      <protection locked="0"/>
    </xf>
    <xf numFmtId="181" fontId="25" fillId="4" borderId="93" xfId="1" applyNumberFormat="1" applyFont="1" applyFill="1" applyBorder="1" applyAlignment="1" applyProtection="1">
      <alignment horizontal="right" vertical="center" shrinkToFit="1"/>
      <protection locked="0"/>
    </xf>
    <xf numFmtId="0" fontId="57" fillId="0" borderId="0" xfId="0" applyFont="1" applyAlignment="1">
      <alignment vertical="center" wrapText="1"/>
    </xf>
    <xf numFmtId="0" fontId="74" fillId="9" borderId="0" xfId="0" applyFont="1" applyFill="1"/>
    <xf numFmtId="0" fontId="75" fillId="8" borderId="0" xfId="4" applyFont="1" applyFill="1" applyAlignment="1">
      <alignment vertical="center"/>
    </xf>
    <xf numFmtId="0" fontId="22" fillId="0" borderId="0" xfId="0" applyFont="1" applyAlignment="1">
      <alignment horizontal="center" vertical="center" wrapText="1"/>
    </xf>
    <xf numFmtId="0" fontId="30" fillId="0" borderId="0" xfId="0" applyFont="1" applyAlignment="1">
      <alignment vertical="center" wrapText="1"/>
    </xf>
    <xf numFmtId="0" fontId="25" fillId="0" borderId="144" xfId="0" applyFont="1" applyBorder="1" applyAlignment="1">
      <alignment horizontal="center" vertical="center"/>
    </xf>
    <xf numFmtId="0" fontId="25" fillId="0" borderId="145" xfId="0" applyFont="1" applyBorder="1" applyAlignment="1">
      <alignment horizontal="center" vertical="center"/>
    </xf>
    <xf numFmtId="0" fontId="25" fillId="0" borderId="146" xfId="0" applyFont="1" applyBorder="1" applyAlignment="1">
      <alignment horizontal="center" vertical="center"/>
    </xf>
    <xf numFmtId="38" fontId="25" fillId="0" borderId="144" xfId="1" applyFont="1" applyBorder="1" applyAlignment="1">
      <alignment horizontal="center" vertical="center"/>
    </xf>
    <xf numFmtId="0" fontId="25" fillId="0" borderId="138" xfId="0" applyFont="1" applyBorder="1" applyAlignment="1">
      <alignment horizontal="center" vertical="center" wrapText="1"/>
    </xf>
    <xf numFmtId="0" fontId="25" fillId="0" borderId="139" xfId="0" applyFont="1" applyBorder="1" applyAlignment="1">
      <alignment horizontal="center" vertical="center"/>
    </xf>
    <xf numFmtId="0" fontId="25" fillId="0" borderId="141" xfId="0" applyFont="1" applyBorder="1" applyAlignment="1">
      <alignment horizontal="center" vertical="center"/>
    </xf>
    <xf numFmtId="0" fontId="25" fillId="0" borderId="13" xfId="0" applyFont="1" applyBorder="1" applyAlignment="1">
      <alignment horizontal="center" vertical="center" wrapText="1"/>
    </xf>
    <xf numFmtId="0" fontId="25" fillId="0" borderId="138" xfId="0" applyFont="1" applyBorder="1" applyAlignment="1">
      <alignment horizontal="center" vertical="center"/>
    </xf>
    <xf numFmtId="0" fontId="30" fillId="0" borderId="144" xfId="0" applyFont="1" applyBorder="1" applyAlignment="1">
      <alignment horizontal="center" vertical="center" wrapText="1"/>
    </xf>
    <xf numFmtId="0" fontId="25" fillId="0" borderId="139" xfId="0" applyFont="1" applyBorder="1" applyAlignment="1">
      <alignment horizontal="center" vertical="center" wrapText="1"/>
    </xf>
    <xf numFmtId="0" fontId="25" fillId="0" borderId="152" xfId="0" applyFont="1" applyBorder="1" applyAlignment="1">
      <alignment horizontal="center" vertical="center" wrapText="1"/>
    </xf>
    <xf numFmtId="0" fontId="25" fillId="0" borderId="141" xfId="0" applyFont="1" applyBorder="1" applyAlignment="1">
      <alignment horizontal="center" vertical="center" wrapText="1"/>
    </xf>
    <xf numFmtId="0" fontId="25" fillId="0" borderId="144" xfId="0" applyFont="1" applyBorder="1" applyAlignment="1">
      <alignment horizontal="center" vertical="center" wrapText="1"/>
    </xf>
    <xf numFmtId="40" fontId="25" fillId="0" borderId="0" xfId="1" applyNumberFormat="1" applyFont="1" applyBorder="1" applyAlignment="1">
      <alignment vertical="center" shrinkToFit="1"/>
    </xf>
    <xf numFmtId="40" fontId="25" fillId="0" borderId="0" xfId="0" applyNumberFormat="1" applyFont="1" applyAlignment="1">
      <alignment vertical="center" shrinkToFit="1"/>
    </xf>
    <xf numFmtId="181" fontId="25" fillId="0" borderId="0" xfId="1" applyNumberFormat="1" applyFont="1" applyBorder="1" applyAlignment="1">
      <alignment vertical="center" shrinkToFit="1"/>
    </xf>
    <xf numFmtId="179" fontId="25" fillId="0" borderId="0" xfId="0" applyNumberFormat="1" applyFont="1" applyAlignment="1">
      <alignment vertical="center" shrinkToFit="1"/>
    </xf>
    <xf numFmtId="38" fontId="25" fillId="0" borderId="0" xfId="1" applyFont="1" applyBorder="1" applyAlignment="1">
      <alignment horizontal="center" vertical="center" shrinkToFit="1"/>
    </xf>
    <xf numFmtId="187" fontId="30" fillId="0" borderId="75" xfId="0" applyNumberFormat="1" applyFont="1" applyBorder="1" applyAlignment="1">
      <alignment horizontal="center" vertical="center" shrinkToFit="1"/>
    </xf>
    <xf numFmtId="0" fontId="25" fillId="0" borderId="166" xfId="0" applyFont="1" applyBorder="1" applyAlignment="1">
      <alignment horizontal="center" vertical="center" wrapText="1"/>
    </xf>
    <xf numFmtId="0" fontId="25" fillId="0" borderId="38" xfId="0" applyFont="1" applyBorder="1" applyAlignment="1">
      <alignment horizontal="center" vertical="center"/>
    </xf>
    <xf numFmtId="180" fontId="32" fillId="0" borderId="200" xfId="0" applyNumberFormat="1" applyFont="1" applyBorder="1" applyAlignment="1">
      <alignment vertical="center" shrinkToFit="1"/>
    </xf>
    <xf numFmtId="0" fontId="29" fillId="0" borderId="138" xfId="0" applyFont="1" applyBorder="1" applyAlignment="1">
      <alignment horizontal="center" vertical="center" wrapText="1"/>
    </xf>
    <xf numFmtId="179" fontId="32" fillId="0" borderId="201" xfId="0" applyNumberFormat="1" applyFont="1" applyBorder="1" applyAlignment="1">
      <alignment vertical="center" shrinkToFit="1"/>
    </xf>
    <xf numFmtId="179" fontId="32" fillId="0" borderId="0" xfId="0" applyNumberFormat="1" applyFont="1" applyAlignment="1">
      <alignment vertical="center" shrinkToFit="1"/>
    </xf>
    <xf numFmtId="179" fontId="32" fillId="0" borderId="202" xfId="0" applyNumberFormat="1" applyFont="1" applyBorder="1" applyAlignment="1">
      <alignment vertical="center" shrinkToFit="1"/>
    </xf>
    <xf numFmtId="0" fontId="35" fillId="0" borderId="27" xfId="0" applyFont="1" applyBorder="1" applyAlignment="1">
      <alignment horizontal="center" vertical="center"/>
    </xf>
    <xf numFmtId="40" fontId="25" fillId="0" borderId="96" xfId="0" applyNumberFormat="1" applyFont="1" applyBorder="1" applyAlignment="1">
      <alignment horizontal="right" vertical="center" shrinkToFit="1"/>
    </xf>
    <xf numFmtId="0" fontId="25" fillId="0" borderId="151" xfId="0" applyFont="1" applyBorder="1" applyAlignment="1">
      <alignment horizontal="center" vertical="center"/>
    </xf>
    <xf numFmtId="40" fontId="25" fillId="0" borderId="99" xfId="0" applyNumberFormat="1" applyFont="1" applyBorder="1" applyAlignment="1">
      <alignment vertical="center" shrinkToFit="1"/>
    </xf>
    <xf numFmtId="40" fontId="30" fillId="0" borderId="99" xfId="0" applyNumberFormat="1" applyFont="1" applyBorder="1" applyAlignment="1">
      <alignment vertical="center" shrinkToFit="1"/>
    </xf>
    <xf numFmtId="40" fontId="25" fillId="7" borderId="101" xfId="0" applyNumberFormat="1" applyFont="1" applyFill="1" applyBorder="1" applyAlignment="1">
      <alignment vertical="center" shrinkToFit="1"/>
    </xf>
    <xf numFmtId="40" fontId="25" fillId="0" borderId="27" xfId="0" applyNumberFormat="1" applyFont="1" applyBorder="1" applyAlignment="1">
      <alignment vertical="center" shrinkToFit="1"/>
    </xf>
    <xf numFmtId="40" fontId="30" fillId="0" borderId="27" xfId="0" applyNumberFormat="1" applyFont="1" applyBorder="1" applyAlignment="1">
      <alignment vertical="center" shrinkToFit="1"/>
    </xf>
    <xf numFmtId="40" fontId="25" fillId="2" borderId="27" xfId="0" applyNumberFormat="1" applyFont="1" applyFill="1" applyBorder="1" applyAlignment="1">
      <alignment vertical="center" shrinkToFit="1"/>
    </xf>
    <xf numFmtId="40" fontId="25" fillId="0" borderId="101" xfId="0" applyNumberFormat="1" applyFont="1" applyBorder="1" applyAlignment="1">
      <alignment vertical="center" shrinkToFit="1"/>
    </xf>
    <xf numFmtId="40" fontId="25" fillId="0" borderId="151" xfId="1" applyNumberFormat="1" applyFont="1" applyBorder="1" applyAlignment="1">
      <alignment vertical="center" shrinkToFit="1"/>
    </xf>
    <xf numFmtId="0" fontId="25" fillId="0" borderId="203" xfId="0" applyFont="1" applyBorder="1" applyAlignment="1">
      <alignment horizontal="center" vertical="center" wrapText="1"/>
    </xf>
    <xf numFmtId="187" fontId="30" fillId="4" borderId="76" xfId="0" applyNumberFormat="1" applyFont="1" applyFill="1" applyBorder="1" applyAlignment="1" applyProtection="1">
      <alignment vertical="center"/>
      <protection locked="0"/>
    </xf>
    <xf numFmtId="188" fontId="30" fillId="0" borderId="70" xfId="0" applyNumberFormat="1" applyFont="1" applyBorder="1" applyAlignment="1" applyProtection="1">
      <alignment horizontal="center" vertical="center"/>
      <protection locked="0"/>
    </xf>
    <xf numFmtId="0" fontId="30" fillId="0" borderId="43" xfId="0" applyFont="1" applyBorder="1" applyProtection="1">
      <protection locked="0"/>
    </xf>
    <xf numFmtId="188" fontId="30" fillId="4" borderId="200" xfId="0" applyNumberFormat="1" applyFont="1" applyFill="1" applyBorder="1" applyAlignment="1" applyProtection="1">
      <alignment vertical="center"/>
      <protection locked="0"/>
    </xf>
    <xf numFmtId="187" fontId="30" fillId="4" borderId="143" xfId="0" applyNumberFormat="1" applyFont="1" applyFill="1" applyBorder="1"/>
    <xf numFmtId="0" fontId="30" fillId="4" borderId="143" xfId="0" applyFont="1" applyFill="1" applyBorder="1"/>
    <xf numFmtId="0" fontId="30" fillId="4" borderId="140" xfId="0" applyFont="1" applyFill="1" applyBorder="1"/>
    <xf numFmtId="0" fontId="21" fillId="0" borderId="0" xfId="0" applyFont="1" applyAlignment="1">
      <alignment horizontal="center" vertical="center"/>
    </xf>
    <xf numFmtId="180" fontId="21" fillId="0" borderId="0" xfId="0" applyNumberFormat="1" applyFont="1"/>
    <xf numFmtId="0" fontId="30" fillId="0" borderId="143" xfId="0" applyFont="1" applyBorder="1" applyAlignment="1">
      <alignment horizontal="center" vertical="center" shrinkToFit="1"/>
    </xf>
    <xf numFmtId="0" fontId="25" fillId="0" borderId="148" xfId="0" applyFont="1" applyBorder="1" applyAlignment="1">
      <alignment horizontal="center" vertical="center"/>
    </xf>
    <xf numFmtId="0" fontId="25" fillId="0" borderId="54" xfId="0" applyFont="1" applyBorder="1" applyAlignment="1">
      <alignment horizontal="center" vertical="center" wrapText="1"/>
    </xf>
    <xf numFmtId="181" fontId="32" fillId="0" borderId="164" xfId="0" applyNumberFormat="1" applyFont="1" applyBorder="1" applyAlignment="1">
      <alignment vertical="center" shrinkToFit="1"/>
    </xf>
    <xf numFmtId="181" fontId="32" fillId="0" borderId="148" xfId="0" applyNumberFormat="1" applyFont="1" applyBorder="1" applyAlignment="1">
      <alignment vertical="center" shrinkToFit="1"/>
    </xf>
    <xf numFmtId="181" fontId="32" fillId="0" borderId="150" xfId="0" applyNumberFormat="1" applyFont="1" applyBorder="1" applyAlignment="1">
      <alignment vertical="center" shrinkToFit="1"/>
    </xf>
    <xf numFmtId="181" fontId="25" fillId="0" borderId="48" xfId="1" applyNumberFormat="1" applyFont="1" applyBorder="1" applyAlignment="1">
      <alignment horizontal="right" vertical="center" shrinkToFit="1"/>
    </xf>
    <xf numFmtId="0" fontId="78" fillId="0" borderId="0" xfId="4" applyFont="1" applyAlignment="1">
      <alignment vertical="center"/>
    </xf>
    <xf numFmtId="0" fontId="77" fillId="0" borderId="0" xfId="4" applyFont="1" applyAlignment="1">
      <alignment vertical="center"/>
    </xf>
    <xf numFmtId="0" fontId="80" fillId="0" borderId="0" xfId="0" applyFont="1"/>
    <xf numFmtId="0" fontId="81" fillId="0" borderId="0" xfId="4" applyFont="1" applyAlignment="1">
      <alignment vertical="center"/>
    </xf>
    <xf numFmtId="0" fontId="80" fillId="0" borderId="0" xfId="0" applyFont="1" applyAlignment="1">
      <alignment vertical="center"/>
    </xf>
    <xf numFmtId="0" fontId="82" fillId="0" borderId="0" xfId="4" applyFont="1" applyAlignment="1">
      <alignment vertical="center"/>
    </xf>
    <xf numFmtId="0" fontId="56" fillId="2" borderId="0" xfId="4" applyFont="1" applyFill="1" applyAlignment="1">
      <alignment vertical="center"/>
    </xf>
    <xf numFmtId="0" fontId="25" fillId="4" borderId="17" xfId="0" applyFont="1" applyFill="1" applyBorder="1" applyAlignment="1">
      <alignment horizontal="center" vertical="center"/>
    </xf>
    <xf numFmtId="38" fontId="25" fillId="4" borderId="65" xfId="1" applyFont="1" applyFill="1" applyBorder="1" applyAlignment="1" applyProtection="1">
      <alignment vertical="center" shrinkToFit="1"/>
      <protection locked="0"/>
    </xf>
    <xf numFmtId="0" fontId="69" fillId="0" borderId="0" xfId="0" applyFont="1" applyAlignment="1">
      <alignment horizontal="left" vertical="center" wrapText="1"/>
    </xf>
    <xf numFmtId="0" fontId="0" fillId="0" borderId="1" xfId="0" applyBorder="1" applyAlignment="1">
      <alignment horizontal="left" vertical="center" wrapText="1"/>
    </xf>
    <xf numFmtId="0" fontId="84" fillId="2" borderId="0" xfId="4" applyFont="1" applyFill="1" applyAlignment="1">
      <alignment vertical="center"/>
    </xf>
    <xf numFmtId="0" fontId="85" fillId="2" borderId="0" xfId="4" applyFont="1" applyFill="1" applyAlignment="1">
      <alignment vertical="center"/>
    </xf>
    <xf numFmtId="0" fontId="6" fillId="2" borderId="0" xfId="4" quotePrefix="1" applyFont="1" applyFill="1" applyAlignment="1">
      <alignment vertical="center"/>
    </xf>
    <xf numFmtId="0" fontId="6" fillId="2" borderId="0" xfId="12" applyFont="1" applyFill="1" applyAlignment="1">
      <alignment vertical="center"/>
    </xf>
    <xf numFmtId="0" fontId="79" fillId="2" borderId="0" xfId="4" applyFont="1" applyFill="1" applyAlignment="1">
      <alignment vertical="center"/>
    </xf>
    <xf numFmtId="0" fontId="86" fillId="0" borderId="1" xfId="4" applyFont="1" applyBorder="1" applyAlignment="1">
      <alignment horizontal="center" vertical="center"/>
    </xf>
    <xf numFmtId="0" fontId="86" fillId="0" borderId="1" xfId="4" applyFont="1" applyBorder="1" applyAlignment="1">
      <alignment vertical="center"/>
    </xf>
    <xf numFmtId="0" fontId="87" fillId="0" borderId="1" xfId="0" applyFont="1" applyBorder="1" applyAlignment="1">
      <alignment vertical="center"/>
    </xf>
    <xf numFmtId="0" fontId="88" fillId="0" borderId="1" xfId="4" applyFont="1" applyBorder="1" applyAlignment="1">
      <alignment vertical="center"/>
    </xf>
    <xf numFmtId="0" fontId="6" fillId="2" borderId="1" xfId="4" applyFont="1" applyFill="1" applyBorder="1" applyAlignment="1">
      <alignment horizontal="center" vertical="center"/>
    </xf>
    <xf numFmtId="0" fontId="90" fillId="0" borderId="1" xfId="4" applyFont="1" applyBorder="1" applyAlignment="1">
      <alignment horizontal="center" vertical="center"/>
    </xf>
    <xf numFmtId="0" fontId="90" fillId="0" borderId="1" xfId="4" applyFont="1" applyBorder="1" applyAlignment="1">
      <alignment vertical="center"/>
    </xf>
    <xf numFmtId="0" fontId="91" fillId="0" borderId="1" xfId="4" applyFont="1" applyBorder="1" applyAlignment="1">
      <alignment horizontal="center" vertical="center"/>
    </xf>
    <xf numFmtId="0" fontId="91" fillId="0" borderId="1" xfId="4" applyFont="1" applyBorder="1" applyAlignment="1">
      <alignment vertical="center"/>
    </xf>
    <xf numFmtId="0" fontId="92" fillId="2" borderId="1" xfId="4" applyFont="1" applyFill="1" applyBorder="1" applyAlignment="1">
      <alignment vertical="center"/>
    </xf>
    <xf numFmtId="0" fontId="72" fillId="0" borderId="0" xfId="4" applyFont="1" applyAlignment="1">
      <alignment horizontal="center" vertical="center"/>
    </xf>
    <xf numFmtId="0" fontId="76" fillId="0" borderId="0" xfId="0" applyFont="1"/>
    <xf numFmtId="0" fontId="93" fillId="0" borderId="0" xfId="0" applyFont="1" applyAlignment="1">
      <alignment vertical="center"/>
    </xf>
    <xf numFmtId="0" fontId="93" fillId="0" borderId="86" xfId="0" applyFont="1" applyBorder="1" applyAlignment="1">
      <alignment vertical="center"/>
    </xf>
    <xf numFmtId="0" fontId="93" fillId="0" borderId="55" xfId="0" applyFont="1" applyBorder="1" applyAlignment="1">
      <alignment vertical="center"/>
    </xf>
    <xf numFmtId="0" fontId="93" fillId="0" borderId="21" xfId="0" applyFont="1" applyBorder="1" applyAlignment="1">
      <alignment vertical="center"/>
    </xf>
    <xf numFmtId="0" fontId="10" fillId="0" borderId="20" xfId="0" applyFont="1" applyBorder="1" applyAlignment="1">
      <alignment vertical="center"/>
    </xf>
    <xf numFmtId="0" fontId="18" fillId="0" borderId="64" xfId="0" applyFont="1" applyBorder="1" applyAlignment="1">
      <alignment vertical="top" wrapText="1"/>
    </xf>
    <xf numFmtId="0" fontId="18" fillId="0" borderId="37" xfId="0" applyFont="1" applyBorder="1" applyAlignment="1">
      <alignment vertical="top" wrapText="1"/>
    </xf>
    <xf numFmtId="0" fontId="18" fillId="0" borderId="204" xfId="0" applyFont="1" applyBorder="1" applyAlignment="1">
      <alignment vertical="center"/>
    </xf>
    <xf numFmtId="0" fontId="18" fillId="0" borderId="57" xfId="0" applyFont="1" applyBorder="1" applyAlignment="1">
      <alignment vertical="center" wrapText="1"/>
    </xf>
    <xf numFmtId="0" fontId="10" fillId="0" borderId="100" xfId="0" applyFont="1" applyBorder="1" applyAlignment="1">
      <alignment vertical="center" wrapText="1"/>
    </xf>
    <xf numFmtId="0" fontId="10" fillId="0" borderId="86" xfId="0" applyFont="1" applyBorder="1" applyAlignment="1">
      <alignment vertical="center"/>
    </xf>
    <xf numFmtId="0" fontId="94" fillId="0" borderId="0" xfId="0" applyFont="1" applyAlignment="1">
      <alignment vertical="center"/>
    </xf>
    <xf numFmtId="0" fontId="94" fillId="0" borderId="108" xfId="0" applyFont="1" applyBorder="1" applyAlignment="1">
      <alignment vertical="center"/>
    </xf>
    <xf numFmtId="0" fontId="94" fillId="0" borderId="85" xfId="0" applyFont="1" applyBorder="1" applyAlignment="1">
      <alignment vertical="center"/>
    </xf>
    <xf numFmtId="0" fontId="94" fillId="0" borderId="86" xfId="0" applyFont="1" applyBorder="1" applyAlignment="1">
      <alignment vertical="center"/>
    </xf>
    <xf numFmtId="0" fontId="94" fillId="0" borderId="100" xfId="0" applyFont="1" applyBorder="1" applyAlignment="1">
      <alignment vertical="center"/>
    </xf>
    <xf numFmtId="0" fontId="95" fillId="0" borderId="0" xfId="0" applyFont="1" applyAlignment="1">
      <alignment vertical="center"/>
    </xf>
    <xf numFmtId="0" fontId="94" fillId="0" borderId="88" xfId="0" applyFont="1" applyBorder="1" applyAlignment="1">
      <alignment vertical="center"/>
    </xf>
    <xf numFmtId="0" fontId="95" fillId="0" borderId="86" xfId="0" applyFont="1" applyBorder="1" applyAlignment="1">
      <alignment vertical="center"/>
    </xf>
    <xf numFmtId="0" fontId="94" fillId="0" borderId="14" xfId="0" applyFont="1" applyBorder="1" applyAlignment="1">
      <alignment vertical="center"/>
    </xf>
    <xf numFmtId="0" fontId="94" fillId="0" borderId="15" xfId="0" applyFont="1" applyBorder="1" applyAlignment="1">
      <alignment horizontal="left" vertical="center"/>
    </xf>
    <xf numFmtId="181" fontId="30" fillId="0" borderId="38" xfId="0" applyNumberFormat="1" applyFont="1" applyBorder="1" applyAlignment="1">
      <alignment vertical="center" shrinkToFit="1"/>
    </xf>
    <xf numFmtId="0" fontId="25" fillId="0" borderId="109" xfId="0" applyFont="1" applyBorder="1" applyAlignment="1">
      <alignment horizontal="center" vertical="center"/>
    </xf>
    <xf numFmtId="179" fontId="25" fillId="0" borderId="164" xfId="1" applyNumberFormat="1" applyFont="1" applyBorder="1" applyAlignment="1">
      <alignment vertical="center" shrinkToFit="1"/>
    </xf>
    <xf numFmtId="179" fontId="25" fillId="0" borderId="148" xfId="1" applyNumberFormat="1" applyFont="1" applyBorder="1" applyAlignment="1">
      <alignment vertical="center" shrinkToFit="1"/>
    </xf>
    <xf numFmtId="179" fontId="25" fillId="0" borderId="149" xfId="1" applyNumberFormat="1" applyFont="1" applyBorder="1" applyAlignment="1">
      <alignment vertical="center" shrinkToFit="1"/>
    </xf>
    <xf numFmtId="38" fontId="30" fillId="0" borderId="38" xfId="0" applyNumberFormat="1" applyFont="1" applyBorder="1" applyAlignment="1">
      <alignment vertical="center" shrinkToFit="1"/>
    </xf>
    <xf numFmtId="184" fontId="14" fillId="0" borderId="0" xfId="0" applyNumberFormat="1" applyFont="1" applyAlignment="1">
      <alignment horizontal="right" vertical="top"/>
    </xf>
    <xf numFmtId="0" fontId="6" fillId="0" borderId="1" xfId="4" applyFont="1" applyBorder="1" applyAlignment="1" applyProtection="1">
      <alignment horizontal="left" vertical="center"/>
      <protection locked="0"/>
    </xf>
    <xf numFmtId="0" fontId="6" fillId="2" borderId="10" xfId="4" applyFont="1" applyFill="1" applyBorder="1" applyAlignment="1">
      <alignment horizontal="center" vertical="center"/>
    </xf>
    <xf numFmtId="0" fontId="6" fillId="2" borderId="56" xfId="4" applyFont="1" applyFill="1" applyBorder="1" applyAlignment="1">
      <alignment horizontal="center" vertical="center"/>
    </xf>
    <xf numFmtId="0" fontId="90" fillId="0" borderId="1" xfId="4" applyFont="1" applyBorder="1" applyAlignment="1">
      <alignment horizontal="center" vertical="center" wrapText="1"/>
    </xf>
    <xf numFmtId="0" fontId="90" fillId="0" borderId="1" xfId="4" applyFont="1" applyBorder="1" applyAlignment="1">
      <alignment horizontal="center" vertical="center"/>
    </xf>
    <xf numFmtId="0" fontId="90" fillId="0" borderId="10" xfId="4" applyFont="1" applyBorder="1" applyAlignment="1" applyProtection="1">
      <alignment horizontal="center" vertical="center"/>
      <protection locked="0"/>
    </xf>
    <xf numFmtId="0" fontId="90" fillId="0" borderId="11" xfId="4" applyFont="1" applyBorder="1" applyAlignment="1" applyProtection="1">
      <alignment horizontal="center" vertical="center"/>
      <protection locked="0"/>
    </xf>
    <xf numFmtId="0" fontId="90" fillId="0" borderId="56" xfId="4" applyFont="1" applyBorder="1" applyAlignment="1" applyProtection="1">
      <alignment horizontal="center" vertical="center"/>
      <protection locked="0"/>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56" xfId="4" applyFont="1" applyBorder="1" applyAlignment="1" applyProtection="1">
      <alignment horizontal="center" vertical="center"/>
      <protection locked="0"/>
    </xf>
    <xf numFmtId="0" fontId="6" fillId="4" borderId="1" xfId="4" applyFont="1" applyFill="1" applyBorder="1" applyAlignment="1" applyProtection="1">
      <alignment horizontal="left" vertical="center"/>
      <protection locked="0"/>
    </xf>
    <xf numFmtId="0" fontId="6" fillId="2" borderId="1" xfId="4" applyFont="1" applyFill="1" applyBorder="1" applyAlignment="1">
      <alignment horizontal="center" vertical="center"/>
    </xf>
    <xf numFmtId="0" fontId="6" fillId="4" borderId="10" xfId="4" applyFont="1" applyFill="1" applyBorder="1" applyAlignment="1" applyProtection="1">
      <alignment horizontal="left" vertical="center"/>
      <protection locked="0"/>
    </xf>
    <xf numFmtId="0" fontId="6" fillId="4" borderId="11" xfId="4" applyFont="1" applyFill="1" applyBorder="1" applyAlignment="1" applyProtection="1">
      <alignment horizontal="left" vertical="center"/>
      <protection locked="0"/>
    </xf>
    <xf numFmtId="0" fontId="6" fillId="4" borderId="56" xfId="4" applyFont="1" applyFill="1" applyBorder="1" applyAlignment="1" applyProtection="1">
      <alignment horizontal="left" vertical="center"/>
      <protection locked="0"/>
    </xf>
    <xf numFmtId="0" fontId="6" fillId="4" borderId="1" xfId="4" applyFont="1" applyFill="1" applyBorder="1" applyAlignment="1" applyProtection="1">
      <alignment horizontal="center" vertical="center"/>
      <protection locked="0"/>
    </xf>
    <xf numFmtId="49" fontId="6" fillId="4" borderId="1" xfId="4" applyNumberFormat="1" applyFont="1" applyFill="1" applyBorder="1" applyAlignment="1" applyProtection="1">
      <alignment horizontal="center" vertical="center"/>
      <protection locked="0"/>
    </xf>
    <xf numFmtId="0" fontId="6" fillId="0" borderId="0" xfId="4" applyFont="1" applyAlignment="1">
      <alignment horizontal="left" vertical="center" shrinkToFit="1"/>
    </xf>
    <xf numFmtId="0" fontId="6" fillId="4" borderId="1" xfId="4" applyFont="1" applyFill="1" applyBorder="1" applyAlignment="1" applyProtection="1">
      <alignment horizontal="left" vertical="center" wrapText="1"/>
      <protection locked="0"/>
    </xf>
    <xf numFmtId="0" fontId="6" fillId="0" borderId="0" xfId="4" applyFont="1" applyAlignment="1">
      <alignment horizontal="center" vertical="center" shrinkToFit="1"/>
    </xf>
    <xf numFmtId="58" fontId="6" fillId="0" borderId="0" xfId="4" applyNumberFormat="1"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left" vertical="center" wrapText="1"/>
    </xf>
    <xf numFmtId="0" fontId="6" fillId="0" borderId="0" xfId="4" applyFont="1" applyAlignment="1">
      <alignment horizontal="left" vertical="center"/>
    </xf>
    <xf numFmtId="0" fontId="6" fillId="2" borderId="0" xfId="4" applyFont="1" applyFill="1" applyAlignment="1">
      <alignment vertical="center" wrapText="1"/>
    </xf>
    <xf numFmtId="0" fontId="0" fillId="0" borderId="0" xfId="0" applyAlignment="1">
      <alignment horizontal="center" vertical="center"/>
    </xf>
    <xf numFmtId="0" fontId="6" fillId="2" borderId="0" xfId="4" applyFont="1" applyFill="1" applyAlignment="1">
      <alignment horizontal="left" vertical="center"/>
    </xf>
    <xf numFmtId="190" fontId="83" fillId="4" borderId="10" xfId="0" applyNumberFormat="1" applyFont="1" applyFill="1" applyBorder="1" applyAlignment="1" applyProtection="1">
      <alignment horizontal="left" vertical="center"/>
      <protection locked="0"/>
    </xf>
    <xf numFmtId="190" fontId="83" fillId="4" borderId="11" xfId="0" applyNumberFormat="1" applyFont="1" applyFill="1" applyBorder="1" applyAlignment="1" applyProtection="1">
      <alignment horizontal="left" vertical="center"/>
      <protection locked="0"/>
    </xf>
    <xf numFmtId="190" fontId="83" fillId="4" borderId="56" xfId="0" applyNumberFormat="1" applyFont="1" applyFill="1" applyBorder="1" applyAlignment="1" applyProtection="1">
      <alignment horizontal="left" vertical="center"/>
      <protection locked="0"/>
    </xf>
    <xf numFmtId="190" fontId="6" fillId="2" borderId="0" xfId="4" applyNumberFormat="1" applyFont="1" applyFill="1" applyAlignment="1">
      <alignment horizontal="center" vertical="center"/>
    </xf>
    <xf numFmtId="190" fontId="50" fillId="2" borderId="0" xfId="12" applyNumberFormat="1" applyFont="1" applyFill="1" applyAlignment="1">
      <alignment horizontal="right" vertical="center" wrapText="1"/>
    </xf>
    <xf numFmtId="0" fontId="50" fillId="2" borderId="0" xfId="12" applyFont="1" applyFill="1" applyAlignment="1">
      <alignment horizontal="left" vertical="center" wrapText="1"/>
    </xf>
    <xf numFmtId="0" fontId="50" fillId="2" borderId="0" xfId="12" applyFont="1" applyFill="1" applyAlignment="1">
      <alignment horizontal="left" vertical="distributed" wrapText="1"/>
    </xf>
    <xf numFmtId="0" fontId="56" fillId="0" borderId="0" xfId="4" applyFont="1" applyAlignment="1">
      <alignment horizontal="left" vertical="center" shrinkToFit="1"/>
    </xf>
    <xf numFmtId="0" fontId="89" fillId="2" borderId="0" xfId="4" applyFont="1" applyFill="1" applyAlignment="1">
      <alignment horizontal="center" vertical="center"/>
    </xf>
    <xf numFmtId="0" fontId="89" fillId="2" borderId="66" xfId="4" applyFont="1" applyFill="1" applyBorder="1" applyAlignment="1">
      <alignment horizontal="center" vertical="center"/>
    </xf>
    <xf numFmtId="0" fontId="6" fillId="0" borderId="10" xfId="4" applyFont="1" applyBorder="1" applyAlignment="1" applyProtection="1">
      <alignment horizontal="left" vertical="center"/>
      <protection locked="0"/>
    </xf>
    <xf numFmtId="0" fontId="6" fillId="0" borderId="11" xfId="4" applyFont="1" applyBorder="1" applyAlignment="1" applyProtection="1">
      <alignment horizontal="left" vertical="center"/>
      <protection locked="0"/>
    </xf>
    <xf numFmtId="0" fontId="6" fillId="0" borderId="56" xfId="4" applyFont="1" applyBorder="1" applyAlignment="1" applyProtection="1">
      <alignment horizontal="left" vertical="center"/>
      <protection locked="0"/>
    </xf>
    <xf numFmtId="0" fontId="6" fillId="2" borderId="1" xfId="4" applyFont="1" applyFill="1" applyBorder="1" applyAlignment="1">
      <alignment horizontal="center" vertical="center" wrapText="1"/>
    </xf>
    <xf numFmtId="0" fontId="6" fillId="2" borderId="0" xfId="12" applyFont="1" applyFill="1" applyAlignment="1">
      <alignment horizontal="left" vertical="center" wrapText="1"/>
    </xf>
    <xf numFmtId="0" fontId="6" fillId="2" borderId="0" xfId="4" applyFont="1" applyFill="1" applyAlignment="1">
      <alignment horizontal="left" vertical="top" shrinkToFit="1"/>
    </xf>
    <xf numFmtId="0" fontId="6" fillId="2" borderId="0" xfId="4" applyFont="1" applyFill="1" applyAlignment="1">
      <alignment horizontal="left" vertical="center" shrinkToFit="1"/>
    </xf>
    <xf numFmtId="0" fontId="6" fillId="2" borderId="11" xfId="4" applyFont="1" applyFill="1" applyBorder="1" applyAlignment="1">
      <alignment horizontal="center" vertical="center"/>
    </xf>
    <xf numFmtId="0" fontId="62" fillId="9" borderId="0" xfId="0" applyFont="1" applyFill="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48" fillId="0" borderId="125" xfId="0" applyFont="1" applyBorder="1" applyAlignment="1">
      <alignment horizontal="center" vertical="center" wrapText="1"/>
    </xf>
    <xf numFmtId="0" fontId="48" fillId="0" borderId="110" xfId="0" applyFont="1" applyBorder="1" applyAlignment="1">
      <alignment horizontal="center" vertical="center" wrapText="1"/>
    </xf>
    <xf numFmtId="0" fontId="48" fillId="0" borderId="43" xfId="0" applyFont="1" applyBorder="1" applyAlignment="1">
      <alignment horizontal="center" vertical="top" wrapText="1"/>
    </xf>
    <xf numFmtId="0" fontId="48" fillId="0" borderId="48" xfId="0" applyFont="1" applyBorder="1" applyAlignment="1">
      <alignment horizontal="center" vertical="top" wrapText="1"/>
    </xf>
    <xf numFmtId="0" fontId="17" fillId="0" borderId="2" xfId="0" applyFont="1" applyBorder="1" applyAlignment="1">
      <alignment horizontal="center" vertical="center" wrapText="1"/>
    </xf>
    <xf numFmtId="0" fontId="17" fillId="0" borderId="11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0" xfId="0" applyFont="1" applyAlignment="1">
      <alignment horizontal="center" vertical="center" wrapText="1"/>
    </xf>
    <xf numFmtId="0" fontId="17" fillId="0" borderId="52" xfId="0" applyFont="1" applyBorder="1" applyAlignment="1">
      <alignment horizontal="center" vertical="center" wrapText="1"/>
    </xf>
    <xf numFmtId="0" fontId="17" fillId="0" borderId="49" xfId="0" applyFont="1" applyBorder="1" applyAlignment="1">
      <alignment horizontal="center" vertical="center" wrapText="1"/>
    </xf>
    <xf numFmtId="0" fontId="48"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shrinkToFit="1"/>
    </xf>
    <xf numFmtId="0" fontId="14" fillId="0" borderId="0" xfId="0" applyFont="1" applyAlignment="1">
      <alignment horizontal="center" vertical="center"/>
    </xf>
    <xf numFmtId="0" fontId="14" fillId="0" borderId="0" xfId="0" applyFont="1" applyAlignment="1">
      <alignment horizontal="center" vertical="center" wrapText="1"/>
    </xf>
    <xf numFmtId="0" fontId="49" fillId="0" borderId="2" xfId="0" applyFont="1" applyBorder="1" applyAlignment="1">
      <alignment horizontal="right" vertical="center"/>
    </xf>
    <xf numFmtId="0" fontId="49" fillId="0" borderId="7" xfId="0" applyFont="1" applyBorder="1" applyAlignment="1">
      <alignment horizontal="right" vertical="center"/>
    </xf>
    <xf numFmtId="0" fontId="49" fillId="0" borderId="18" xfId="0" applyFont="1" applyBorder="1" applyAlignment="1">
      <alignment horizontal="right" vertical="center"/>
    </xf>
    <xf numFmtId="189" fontId="49" fillId="0" borderId="165" xfId="0" applyNumberFormat="1" applyFont="1" applyBorder="1" applyAlignment="1">
      <alignment horizontal="left" vertical="center"/>
    </xf>
    <xf numFmtId="189" fontId="49" fillId="0" borderId="100" xfId="0" applyNumberFormat="1" applyFont="1" applyBorder="1" applyAlignment="1">
      <alignment horizontal="left" vertical="center"/>
    </xf>
    <xf numFmtId="189" fontId="49" fillId="0" borderId="55" xfId="0" applyNumberFormat="1" applyFont="1" applyBorder="1" applyAlignment="1">
      <alignment horizontal="left" vertical="center"/>
    </xf>
    <xf numFmtId="0" fontId="49" fillId="0" borderId="13" xfId="0" applyFont="1" applyBorder="1" applyAlignment="1">
      <alignment horizontal="right" vertical="center" wrapText="1"/>
    </xf>
    <xf numFmtId="0" fontId="49" fillId="0" borderId="52" xfId="0" applyFont="1" applyBorder="1" applyAlignment="1">
      <alignment horizontal="right" vertical="center"/>
    </xf>
    <xf numFmtId="189" fontId="49" fillId="0" borderId="57" xfId="0" applyNumberFormat="1" applyFont="1" applyBorder="1" applyAlignment="1">
      <alignment horizontal="left" vertical="center"/>
    </xf>
    <xf numFmtId="189" fontId="49" fillId="0" borderId="124" xfId="0" applyNumberFormat="1" applyFont="1" applyBorder="1" applyAlignment="1">
      <alignment horizontal="left" vertical="center"/>
    </xf>
    <xf numFmtId="0" fontId="17" fillId="0" borderId="61" xfId="0" applyFont="1" applyBorder="1" applyAlignment="1">
      <alignment horizontal="center" vertical="center" wrapText="1"/>
    </xf>
    <xf numFmtId="0" fontId="17" fillId="0" borderId="113"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126"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123" xfId="0" applyFont="1" applyBorder="1" applyAlignment="1">
      <alignment horizontal="center" vertical="center" wrapText="1"/>
    </xf>
    <xf numFmtId="0" fontId="17" fillId="0" borderId="121" xfId="0" applyFont="1" applyBorder="1" applyAlignment="1">
      <alignment horizontal="center" vertical="center" wrapText="1"/>
    </xf>
    <xf numFmtId="0" fontId="48" fillId="0" borderId="42" xfId="0" applyFont="1" applyBorder="1" applyAlignment="1">
      <alignment horizontal="center" vertical="top" wrapText="1"/>
    </xf>
    <xf numFmtId="0" fontId="48" fillId="0" borderId="46" xfId="0" applyFont="1" applyBorder="1" applyAlignment="1">
      <alignment horizontal="center" vertical="top" wrapText="1"/>
    </xf>
    <xf numFmtId="0" fontId="48" fillId="0" borderId="1" xfId="0" applyFont="1" applyBorder="1" applyAlignment="1">
      <alignment horizontal="center" vertical="top" wrapText="1"/>
    </xf>
    <xf numFmtId="0" fontId="48" fillId="0" borderId="47" xfId="0" applyFont="1" applyBorder="1" applyAlignment="1">
      <alignment horizontal="center" vertical="top" wrapText="1"/>
    </xf>
    <xf numFmtId="0" fontId="17" fillId="0" borderId="8" xfId="0" applyFont="1" applyBorder="1" applyAlignment="1">
      <alignment horizontal="center" vertical="center" wrapText="1"/>
    </xf>
    <xf numFmtId="0" fontId="17" fillId="0" borderId="53" xfId="0" applyFont="1" applyBorder="1" applyAlignment="1">
      <alignment horizontal="center" vertical="center" wrapText="1"/>
    </xf>
    <xf numFmtId="0" fontId="49" fillId="0" borderId="13" xfId="0" applyFont="1" applyBorder="1" applyAlignment="1">
      <alignment horizontal="right" vertical="center"/>
    </xf>
    <xf numFmtId="0" fontId="48" fillId="0" borderId="15" xfId="0" applyFont="1" applyBorder="1" applyAlignment="1">
      <alignment horizontal="center" vertical="top" wrapText="1"/>
    </xf>
    <xf numFmtId="0" fontId="17" fillId="0" borderId="2" xfId="0" applyFont="1" applyBorder="1" applyAlignment="1">
      <alignment horizontal="right" vertical="center" wrapText="1"/>
    </xf>
    <xf numFmtId="0" fontId="17" fillId="0" borderId="7" xfId="0" applyFont="1" applyBorder="1" applyAlignment="1">
      <alignment horizontal="right" vertical="center" wrapText="1"/>
    </xf>
    <xf numFmtId="0" fontId="17" fillId="0" borderId="18" xfId="0" applyFont="1" applyBorder="1" applyAlignment="1">
      <alignment horizontal="right" vertical="center" wrapText="1"/>
    </xf>
    <xf numFmtId="0" fontId="17" fillId="0" borderId="13" xfId="0" applyFont="1" applyBorder="1" applyAlignment="1">
      <alignment horizontal="right" vertical="center"/>
    </xf>
    <xf numFmtId="0" fontId="17" fillId="0" borderId="7" xfId="0" applyFont="1" applyBorder="1" applyAlignment="1">
      <alignment horizontal="right" vertical="center"/>
    </xf>
    <xf numFmtId="0" fontId="17" fillId="0" borderId="52" xfId="0" applyFont="1" applyBorder="1" applyAlignment="1">
      <alignment horizontal="right" vertical="center"/>
    </xf>
    <xf numFmtId="0" fontId="25" fillId="0" borderId="11" xfId="0" applyFont="1" applyBorder="1" applyAlignment="1">
      <alignment horizontal="center" vertical="center"/>
    </xf>
    <xf numFmtId="0" fontId="25" fillId="10" borderId="9" xfId="0" applyFont="1" applyFill="1" applyBorder="1" applyAlignment="1">
      <alignment horizontal="center" vertical="center"/>
    </xf>
    <xf numFmtId="0" fontId="25" fillId="10" borderId="12" xfId="0" applyFont="1" applyFill="1" applyBorder="1" applyAlignment="1">
      <alignment horizontal="center" vertical="center"/>
    </xf>
    <xf numFmtId="0" fontId="25" fillId="0" borderId="9" xfId="0" applyFont="1" applyBorder="1" applyAlignment="1">
      <alignment horizontal="center" vertical="center"/>
    </xf>
    <xf numFmtId="0" fontId="25" fillId="0" borderId="12" xfId="0" applyFont="1" applyBorder="1" applyAlignment="1">
      <alignment horizontal="center" vertical="center"/>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54" xfId="0" applyFont="1" applyBorder="1" applyAlignment="1">
      <alignment horizontal="center" vertical="center"/>
    </xf>
    <xf numFmtId="0" fontId="25" fillId="0" borderId="45" xfId="0" applyFont="1" applyBorder="1" applyAlignment="1">
      <alignment horizontal="center" vertical="center"/>
    </xf>
    <xf numFmtId="0" fontId="25" fillId="0" borderId="4" xfId="0" applyFont="1" applyBorder="1" applyAlignment="1">
      <alignment horizontal="center" vertical="center"/>
    </xf>
    <xf numFmtId="0" fontId="25" fillId="0" borderId="50"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25" fillId="0" borderId="40" xfId="0" applyFont="1" applyBorder="1" applyAlignment="1">
      <alignment horizontal="center" vertical="center"/>
    </xf>
    <xf numFmtId="0" fontId="25" fillId="0" borderId="39" xfId="0" applyFont="1" applyBorder="1" applyAlignment="1">
      <alignment horizontal="center" vertical="center"/>
    </xf>
    <xf numFmtId="0" fontId="35" fillId="0" borderId="9" xfId="0" applyFont="1" applyBorder="1" applyAlignment="1">
      <alignment vertical="center" wrapText="1"/>
    </xf>
    <xf numFmtId="0" fontId="35" fillId="0" borderId="11" xfId="0" applyFont="1" applyBorder="1" applyAlignment="1">
      <alignment vertical="center" wrapText="1"/>
    </xf>
    <xf numFmtId="0" fontId="35" fillId="0" borderId="54" xfId="0" applyFont="1" applyBorder="1" applyAlignment="1">
      <alignment vertical="center" wrapText="1"/>
    </xf>
    <xf numFmtId="0" fontId="35" fillId="0" borderId="45" xfId="0" applyFont="1" applyBorder="1" applyAlignment="1">
      <alignment vertical="center" wrapText="1"/>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9" fillId="0" borderId="32" xfId="0" applyFont="1" applyBorder="1" applyAlignment="1">
      <alignment horizontal="center" vertical="center" wrapText="1"/>
    </xf>
    <xf numFmtId="0" fontId="29" fillId="0" borderId="7"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1" xfId="0" applyFont="1" applyBorder="1" applyAlignment="1">
      <alignment horizontal="left" vertical="center"/>
    </xf>
    <xf numFmtId="0" fontId="35" fillId="0" borderId="12" xfId="0" applyFont="1" applyBorder="1" applyAlignment="1">
      <alignment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5" xfId="0" applyFont="1" applyBorder="1" applyAlignment="1">
      <alignment horizontal="center" vertical="center"/>
    </xf>
    <xf numFmtId="0" fontId="25" fillId="0" borderId="14" xfId="0" applyFont="1" applyBorder="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25" fillId="0" borderId="64" xfId="0" applyFont="1" applyBorder="1" applyAlignment="1">
      <alignment horizontal="center" vertical="center"/>
    </xf>
    <xf numFmtId="0" fontId="25" fillId="0" borderId="37" xfId="0" applyFont="1" applyBorder="1" applyAlignment="1">
      <alignment horizontal="center" vertical="center"/>
    </xf>
    <xf numFmtId="0" fontId="39" fillId="0" borderId="20" xfId="0" applyFont="1" applyBorder="1" applyAlignment="1">
      <alignment horizontal="center" vertical="center"/>
    </xf>
    <xf numFmtId="0" fontId="39" fillId="0" borderId="66"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76" fillId="0" borderId="0" xfId="4" applyFont="1" applyAlignment="1">
      <alignment horizontal="center" vertical="center" wrapText="1"/>
    </xf>
    <xf numFmtId="0" fontId="64" fillId="0" borderId="0" xfId="4" applyFont="1" applyAlignment="1">
      <alignment horizontal="center" vertical="center" wrapText="1"/>
    </xf>
    <xf numFmtId="0" fontId="25" fillId="4" borderId="1" xfId="0" applyFont="1" applyFill="1" applyBorder="1" applyAlignment="1">
      <alignment horizontal="center" vertical="center"/>
    </xf>
    <xf numFmtId="38" fontId="25" fillId="4" borderId="1" xfId="5" applyFont="1" applyFill="1" applyBorder="1" applyAlignment="1" applyProtection="1">
      <alignment horizontal="center" vertical="center"/>
      <protection locked="0"/>
    </xf>
    <xf numFmtId="0" fontId="25" fillId="4" borderId="1" xfId="0" applyFont="1" applyFill="1" applyBorder="1" applyAlignment="1" applyProtection="1">
      <alignment horizontal="center" vertical="center"/>
      <protection locked="0"/>
    </xf>
    <xf numFmtId="0" fontId="25" fillId="0" borderId="1" xfId="0" applyFont="1" applyBorder="1" applyAlignment="1">
      <alignment horizontal="center" vertical="center" shrinkToFit="1"/>
    </xf>
    <xf numFmtId="0" fontId="30" fillId="4" borderId="1" xfId="0" applyFont="1" applyFill="1" applyBorder="1" applyAlignment="1" applyProtection="1">
      <alignment horizontal="center" wrapText="1"/>
      <protection locked="0"/>
    </xf>
    <xf numFmtId="0" fontId="25" fillId="4" borderId="1" xfId="0" applyFont="1" applyFill="1" applyBorder="1" applyAlignment="1" applyProtection="1">
      <alignment horizontal="left" vertical="center"/>
      <protection locked="0"/>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20" xfId="0" applyFont="1" applyBorder="1" applyAlignment="1">
      <alignment horizontal="center" vertical="center"/>
    </xf>
    <xf numFmtId="0" fontId="45" fillId="0" borderId="66" xfId="0" applyFont="1" applyBorder="1" applyAlignment="1">
      <alignment horizontal="center" vertical="center"/>
    </xf>
    <xf numFmtId="0" fontId="25" fillId="0" borderId="10" xfId="0" applyFont="1" applyBorder="1" applyAlignment="1">
      <alignment horizontal="left" vertical="center"/>
    </xf>
    <xf numFmtId="0" fontId="25" fillId="0" borderId="56" xfId="0" applyFont="1" applyBorder="1" applyAlignment="1">
      <alignment horizontal="left" vertical="center"/>
    </xf>
    <xf numFmtId="0" fontId="30" fillId="0" borderId="153" xfId="0" applyFont="1" applyBorder="1" applyAlignment="1">
      <alignment horizontal="center" vertical="center"/>
    </xf>
    <xf numFmtId="0" fontId="30" fillId="0" borderId="154" xfId="0" applyFont="1" applyBorder="1" applyAlignment="1">
      <alignment horizontal="center" vertical="center"/>
    </xf>
    <xf numFmtId="0" fontId="30" fillId="0" borderId="77" xfId="0" applyFont="1" applyBorder="1" applyAlignment="1">
      <alignment horizontal="center" vertical="center"/>
    </xf>
    <xf numFmtId="0" fontId="30" fillId="0" borderId="78" xfId="0" applyFont="1" applyBorder="1" applyAlignment="1">
      <alignment horizontal="center" vertical="center"/>
    </xf>
    <xf numFmtId="0" fontId="34" fillId="0" borderId="29" xfId="0" applyFont="1" applyBorder="1" applyAlignment="1">
      <alignment vertical="center"/>
    </xf>
    <xf numFmtId="0" fontId="34" fillId="0" borderId="117" xfId="0" applyFont="1" applyBorder="1" applyAlignment="1">
      <alignment vertical="center"/>
    </xf>
    <xf numFmtId="0" fontId="34" fillId="0" borderId="158" xfId="0" applyFont="1" applyBorder="1" applyAlignment="1">
      <alignment horizontal="left" vertical="center"/>
    </xf>
    <xf numFmtId="0" fontId="34" fillId="0" borderId="116" xfId="0" applyFont="1" applyBorder="1" applyAlignment="1">
      <alignment horizontal="left" vertical="center"/>
    </xf>
    <xf numFmtId="0" fontId="34" fillId="0" borderId="139" xfId="0" applyFont="1" applyBorder="1" applyAlignment="1">
      <alignment vertical="center"/>
    </xf>
    <xf numFmtId="0" fontId="34" fillId="0" borderId="33" xfId="0" applyFont="1" applyBorder="1" applyAlignment="1">
      <alignment vertical="center"/>
    </xf>
    <xf numFmtId="0" fontId="34" fillId="0" borderId="152" xfId="0" applyFont="1" applyBorder="1" applyAlignment="1">
      <alignment vertical="center"/>
    </xf>
    <xf numFmtId="0" fontId="34" fillId="0" borderId="184" xfId="0" applyFont="1" applyBorder="1" applyAlignment="1">
      <alignment vertical="center"/>
    </xf>
    <xf numFmtId="0" fontId="25" fillId="0" borderId="132" xfId="0" applyFont="1" applyBorder="1" applyAlignment="1">
      <alignment vertical="center"/>
    </xf>
    <xf numFmtId="0" fontId="25" fillId="0" borderId="133" xfId="0" applyFont="1" applyBorder="1" applyAlignment="1">
      <alignment vertical="center"/>
    </xf>
    <xf numFmtId="0" fontId="25" fillId="0" borderId="134" xfId="0" applyFont="1" applyBorder="1" applyAlignment="1">
      <alignment vertical="center"/>
    </xf>
    <xf numFmtId="0" fontId="32" fillId="0" borderId="138" xfId="0" applyFont="1" applyBorder="1" applyAlignment="1">
      <alignment horizontal="center" vertical="center" wrapText="1"/>
    </xf>
    <xf numFmtId="0" fontId="32" fillId="0" borderId="158" xfId="0" applyFont="1" applyBorder="1" applyAlignment="1">
      <alignment horizontal="center" vertical="center" wrapText="1"/>
    </xf>
    <xf numFmtId="0" fontId="32" fillId="10" borderId="139" xfId="0" applyFont="1" applyFill="1" applyBorder="1" applyAlignment="1">
      <alignment horizontal="center" vertical="center" wrapText="1"/>
    </xf>
    <xf numFmtId="0" fontId="32" fillId="10" borderId="159" xfId="0" applyFont="1" applyFill="1" applyBorder="1" applyAlignment="1">
      <alignment horizontal="center" vertical="center" wrapText="1"/>
    </xf>
    <xf numFmtId="0" fontId="32" fillId="10" borderId="141" xfId="0" applyFont="1" applyFill="1" applyBorder="1" applyAlignment="1">
      <alignment horizontal="center" vertical="center" wrapText="1"/>
    </xf>
    <xf numFmtId="0" fontId="35" fillId="10" borderId="54" xfId="0" applyFont="1" applyFill="1" applyBorder="1" applyAlignment="1">
      <alignment horizontal="center" vertical="center" wrapText="1"/>
    </xf>
    <xf numFmtId="0" fontId="35" fillId="10" borderId="150" xfId="0" applyFont="1" applyFill="1" applyBorder="1" applyAlignment="1">
      <alignment horizontal="center" vertical="center" wrapText="1"/>
    </xf>
    <xf numFmtId="0" fontId="25" fillId="0" borderId="128" xfId="0" applyFont="1" applyBorder="1" applyAlignment="1">
      <alignment vertical="center"/>
    </xf>
    <xf numFmtId="0" fontId="25" fillId="0" borderId="129" xfId="0" applyFont="1" applyBorder="1" applyAlignment="1">
      <alignment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25" fillId="0" borderId="203" xfId="0" applyFont="1" applyBorder="1" applyAlignment="1">
      <alignment horizontal="center" vertical="center"/>
    </xf>
    <xf numFmtId="0" fontId="0" fillId="0" borderId="203" xfId="0" applyBorder="1" applyAlignment="1">
      <alignment horizontal="center" vertical="center"/>
    </xf>
    <xf numFmtId="0" fontId="25" fillId="0" borderId="166" xfId="0" applyFont="1" applyBorder="1" applyAlignment="1">
      <alignment horizontal="center" vertical="center"/>
    </xf>
    <xf numFmtId="0" fontId="0" fillId="0" borderId="166" xfId="0" applyBorder="1" applyAlignment="1">
      <alignment horizontal="center" vertical="center"/>
    </xf>
    <xf numFmtId="0" fontId="0" fillId="0" borderId="199" xfId="0" applyBorder="1" applyAlignment="1">
      <alignment horizontal="center" vertical="center"/>
    </xf>
    <xf numFmtId="0" fontId="38" fillId="0" borderId="188" xfId="0" applyFont="1" applyBorder="1" applyAlignment="1">
      <alignment horizontal="center" vertical="center" wrapText="1"/>
    </xf>
    <xf numFmtId="0" fontId="38" fillId="0" borderId="189" xfId="0" applyFont="1" applyBorder="1" applyAlignment="1">
      <alignment horizontal="center" vertical="center" wrapText="1"/>
    </xf>
    <xf numFmtId="0" fontId="34" fillId="0" borderId="29" xfId="0" applyFont="1" applyBorder="1" applyAlignment="1">
      <alignment horizontal="left" vertical="center"/>
    </xf>
    <xf numFmtId="0" fontId="34" fillId="0" borderId="117" xfId="0" applyFont="1" applyBorder="1" applyAlignment="1">
      <alignment horizontal="left" vertical="center"/>
    </xf>
    <xf numFmtId="0" fontId="38" fillId="0" borderId="0" xfId="0" applyFont="1" applyAlignment="1">
      <alignment horizontal="center" vertical="center" wrapText="1"/>
    </xf>
    <xf numFmtId="0" fontId="34" fillId="0" borderId="158" xfId="0" applyFont="1" applyBorder="1" applyAlignment="1">
      <alignment vertical="center"/>
    </xf>
    <xf numFmtId="0" fontId="34" fillId="0" borderId="116" xfId="0" applyFont="1" applyBorder="1" applyAlignment="1">
      <alignment vertical="center"/>
    </xf>
    <xf numFmtId="0" fontId="34" fillId="0" borderId="94" xfId="0" applyFont="1" applyBorder="1" applyAlignment="1">
      <alignment vertical="center"/>
    </xf>
    <xf numFmtId="0" fontId="34" fillId="0" borderId="18" xfId="0" applyFont="1" applyBorder="1" applyAlignment="1">
      <alignment vertical="center"/>
    </xf>
    <xf numFmtId="0" fontId="34" fillId="0" borderId="55" xfId="0" applyFont="1" applyBorder="1" applyAlignment="1">
      <alignment vertical="center"/>
    </xf>
    <xf numFmtId="0" fontId="34" fillId="0" borderId="9" xfId="0" applyFont="1" applyBorder="1" applyAlignment="1">
      <alignment vertical="center"/>
    </xf>
    <xf numFmtId="0" fontId="34" fillId="0" borderId="56" xfId="0" applyFont="1" applyBorder="1" applyAlignment="1">
      <alignment vertical="center"/>
    </xf>
    <xf numFmtId="0" fontId="34" fillId="0" borderId="13"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124" xfId="0" applyFont="1" applyBorder="1" applyAlignment="1">
      <alignment horizontal="center" vertical="center" wrapText="1"/>
    </xf>
    <xf numFmtId="0" fontId="34" fillId="0" borderId="177" xfId="0" applyFont="1" applyBorder="1" applyAlignment="1">
      <alignment horizontal="center" vertical="center"/>
    </xf>
    <xf numFmtId="0" fontId="34" fillId="0" borderId="183" xfId="0" applyFont="1" applyBorder="1" applyAlignment="1">
      <alignment horizontal="center" vertical="center"/>
    </xf>
    <xf numFmtId="0" fontId="34" fillId="0" borderId="139" xfId="0" applyFont="1" applyBorder="1" applyAlignment="1">
      <alignment horizontal="center" vertical="center"/>
    </xf>
    <xf numFmtId="0" fontId="34" fillId="0" borderId="33" xfId="0" applyFont="1" applyBorder="1" applyAlignment="1">
      <alignment horizontal="center" vertical="center"/>
    </xf>
    <xf numFmtId="0" fontId="34" fillId="0" borderId="152" xfId="0" applyFont="1" applyBorder="1" applyAlignment="1">
      <alignment horizontal="center" vertical="center"/>
    </xf>
    <xf numFmtId="0" fontId="34" fillId="0" borderId="184" xfId="0" applyFont="1" applyBorder="1" applyAlignment="1">
      <alignment horizontal="center" vertical="center"/>
    </xf>
    <xf numFmtId="0" fontId="25" fillId="0" borderId="13" xfId="0" applyFont="1" applyBorder="1" applyAlignment="1">
      <alignment horizontal="center" vertical="center"/>
    </xf>
    <xf numFmtId="0" fontId="25" fillId="0" borderId="150" xfId="0" applyFont="1" applyBorder="1" applyAlignment="1">
      <alignment horizontal="center" vertical="center"/>
    </xf>
    <xf numFmtId="0" fontId="34" fillId="0" borderId="2" xfId="0" applyFont="1" applyBorder="1" applyAlignment="1">
      <alignment horizontal="center" vertical="center"/>
    </xf>
    <xf numFmtId="0" fontId="34" fillId="0" borderId="165" xfId="0" applyFont="1" applyBorder="1" applyAlignment="1">
      <alignment horizontal="center" vertical="center"/>
    </xf>
    <xf numFmtId="0" fontId="34" fillId="0" borderId="7" xfId="0" applyFont="1" applyBorder="1" applyAlignment="1">
      <alignment horizontal="center" vertical="center"/>
    </xf>
    <xf numFmtId="0" fontId="34" fillId="0" borderId="100" xfId="0" applyFont="1" applyBorder="1" applyAlignment="1">
      <alignment horizontal="center" vertical="center"/>
    </xf>
    <xf numFmtId="0" fontId="34" fillId="0" borderId="18" xfId="0" applyFont="1" applyBorder="1" applyAlignment="1">
      <alignment horizontal="center" vertical="center"/>
    </xf>
    <xf numFmtId="0" fontId="34" fillId="0" borderId="55" xfId="0" applyFont="1" applyBorder="1" applyAlignment="1">
      <alignment horizontal="center" vertical="center"/>
    </xf>
    <xf numFmtId="0" fontId="25" fillId="0" borderId="168" xfId="0" applyFont="1" applyBorder="1" applyAlignment="1">
      <alignment horizontal="center" vertical="center"/>
    </xf>
    <xf numFmtId="0" fontId="0" fillId="0" borderId="167" xfId="0" applyBorder="1" applyAlignment="1">
      <alignment horizontal="center" vertical="center"/>
    </xf>
    <xf numFmtId="0" fontId="34" fillId="0" borderId="23" xfId="0" applyFont="1" applyBorder="1" applyAlignment="1">
      <alignment vertical="center"/>
    </xf>
    <xf numFmtId="0" fontId="34" fillId="0" borderId="93" xfId="0" applyFont="1" applyBorder="1" applyAlignment="1">
      <alignment vertical="center"/>
    </xf>
    <xf numFmtId="0" fontId="34" fillId="0" borderId="94" xfId="0" applyFont="1" applyBorder="1" applyAlignment="1">
      <alignment horizontal="left" vertical="center"/>
    </xf>
    <xf numFmtId="0" fontId="0" fillId="0" borderId="198" xfId="0" applyBorder="1" applyAlignment="1">
      <alignment horizontal="center" vertical="center"/>
    </xf>
    <xf numFmtId="0" fontId="25" fillId="0" borderId="144" xfId="0" applyFont="1" applyBorder="1" applyAlignment="1">
      <alignment horizontal="center" vertical="center"/>
    </xf>
    <xf numFmtId="0" fontId="25" fillId="0" borderId="146" xfId="0" applyFont="1" applyBorder="1" applyAlignment="1">
      <alignment horizontal="center" vertical="center"/>
    </xf>
    <xf numFmtId="0" fontId="25" fillId="0" borderId="145" xfId="0" applyFont="1" applyBorder="1" applyAlignment="1">
      <alignment horizontal="center" vertical="center"/>
    </xf>
    <xf numFmtId="0" fontId="25" fillId="0" borderId="142" xfId="0" applyFont="1" applyBorder="1" applyAlignment="1">
      <alignment horizontal="center" vertical="center"/>
    </xf>
    <xf numFmtId="0" fontId="25" fillId="0" borderId="67"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2" fillId="0" borderId="139"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141" xfId="0" applyFont="1" applyBorder="1" applyAlignment="1">
      <alignment horizontal="center" vertical="center" wrapText="1"/>
    </xf>
    <xf numFmtId="0" fontId="23" fillId="0" borderId="0" xfId="0" applyFont="1" applyAlignment="1">
      <alignment horizontal="left" vertical="top" wrapText="1"/>
    </xf>
    <xf numFmtId="0" fontId="23" fillId="0" borderId="100" xfId="0" applyFont="1" applyBorder="1" applyAlignment="1">
      <alignment horizontal="left" vertical="top" wrapText="1"/>
    </xf>
    <xf numFmtId="0" fontId="30" fillId="0" borderId="10" xfId="0" applyFont="1" applyBorder="1" applyAlignment="1">
      <alignment horizontal="center" vertical="center"/>
    </xf>
    <xf numFmtId="0" fontId="30" fillId="0" borderId="56" xfId="0" applyFont="1" applyBorder="1" applyAlignment="1">
      <alignment horizontal="center" vertical="center"/>
    </xf>
    <xf numFmtId="0" fontId="30" fillId="0" borderId="20" xfId="0" applyFont="1" applyBorder="1" applyAlignment="1">
      <alignment horizontal="center" vertical="center"/>
    </xf>
    <xf numFmtId="0" fontId="30" fillId="0" borderId="66" xfId="0" applyFont="1" applyBorder="1" applyAlignment="1">
      <alignment horizontal="center" vertical="center"/>
    </xf>
    <xf numFmtId="0" fontId="30" fillId="0" borderId="55" xfId="0" applyFont="1" applyBorder="1" applyAlignment="1">
      <alignment horizontal="center" vertical="center"/>
    </xf>
    <xf numFmtId="0" fontId="25" fillId="0" borderId="138" xfId="0" applyFont="1" applyBorder="1" applyAlignment="1">
      <alignment horizontal="center" vertical="center"/>
    </xf>
    <xf numFmtId="0" fontId="25" fillId="0" borderId="139" xfId="0" applyFont="1" applyBorder="1" applyAlignment="1">
      <alignment horizontal="center" vertical="center"/>
    </xf>
    <xf numFmtId="0" fontId="25" fillId="0" borderId="141" xfId="0" applyFont="1" applyBorder="1" applyAlignment="1">
      <alignment horizontal="center" vertical="center"/>
    </xf>
    <xf numFmtId="0" fontId="32" fillId="0" borderId="145" xfId="0" applyFont="1" applyBorder="1" applyAlignment="1">
      <alignment horizontal="center" vertical="center" wrapText="1"/>
    </xf>
    <xf numFmtId="0" fontId="32" fillId="0" borderId="162" xfId="0" applyFont="1" applyBorder="1" applyAlignment="1">
      <alignment horizontal="center" vertical="center" wrapText="1"/>
    </xf>
    <xf numFmtId="0" fontId="30" fillId="0" borderId="11" xfId="0" applyFont="1" applyBorder="1" applyAlignment="1">
      <alignment horizontal="center" vertical="center"/>
    </xf>
    <xf numFmtId="0" fontId="25" fillId="0" borderId="137" xfId="0" applyFont="1" applyBorder="1" applyAlignment="1">
      <alignment horizontal="center" vertical="center"/>
    </xf>
    <xf numFmtId="0" fontId="25" fillId="0" borderId="134" xfId="0" applyFont="1" applyBorder="1" applyAlignment="1">
      <alignment horizontal="center" vertical="center"/>
    </xf>
    <xf numFmtId="0" fontId="25" fillId="0" borderId="138" xfId="0" applyFont="1" applyBorder="1" applyAlignment="1">
      <alignment horizontal="center" vertical="center" wrapText="1"/>
    </xf>
    <xf numFmtId="0" fontId="25" fillId="0" borderId="139" xfId="0" applyFont="1" applyBorder="1" applyAlignment="1">
      <alignment horizontal="center" vertical="center" wrapText="1"/>
    </xf>
    <xf numFmtId="0" fontId="25" fillId="0" borderId="141" xfId="0" applyFont="1" applyBorder="1" applyAlignment="1">
      <alignment horizontal="center" vertical="center" wrapText="1"/>
    </xf>
    <xf numFmtId="0" fontId="32" fillId="0" borderId="144" xfId="0" applyFont="1" applyBorder="1" applyAlignment="1">
      <alignment horizontal="center" vertical="center" wrapText="1"/>
    </xf>
    <xf numFmtId="0" fontId="32" fillId="0" borderId="146" xfId="0" applyFont="1" applyBorder="1" applyAlignment="1">
      <alignment horizontal="center" vertical="center" wrapText="1"/>
    </xf>
    <xf numFmtId="0" fontId="25" fillId="0" borderId="152" xfId="0" applyFont="1" applyBorder="1" applyAlignment="1">
      <alignment horizontal="center" vertical="center" wrapText="1"/>
    </xf>
    <xf numFmtId="0" fontId="30" fillId="0" borderId="4"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6" xfId="0" applyFont="1" applyBorder="1" applyAlignment="1">
      <alignment horizontal="center" vertical="center" wrapText="1"/>
    </xf>
    <xf numFmtId="0" fontId="25" fillId="0" borderId="147" xfId="0" applyFont="1" applyBorder="1" applyAlignment="1">
      <alignment horizontal="center" vertical="center"/>
    </xf>
    <xf numFmtId="0" fontId="25" fillId="0" borderId="148" xfId="0" applyFont="1" applyBorder="1" applyAlignment="1">
      <alignment horizontal="center" vertical="center"/>
    </xf>
    <xf numFmtId="0" fontId="30" fillId="0" borderId="4" xfId="0" applyFont="1" applyBorder="1" applyAlignment="1">
      <alignment horizontal="center" wrapText="1"/>
    </xf>
    <xf numFmtId="0" fontId="0" fillId="0" borderId="6" xfId="0" applyBorder="1"/>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54" xfId="0" applyFont="1" applyBorder="1" applyAlignment="1">
      <alignment horizontal="center" vertical="center"/>
    </xf>
    <xf numFmtId="0" fontId="30" fillId="0" borderId="114" xfId="0" applyFont="1" applyBorder="1" applyAlignment="1">
      <alignment horizontal="center" vertical="center"/>
    </xf>
    <xf numFmtId="0" fontId="30" fillId="0" borderId="115" xfId="0" applyFont="1" applyBorder="1" applyAlignment="1">
      <alignment horizontal="center" vertical="center"/>
    </xf>
    <xf numFmtId="0" fontId="30" fillId="0" borderId="44" xfId="0" applyFont="1" applyBorder="1" applyAlignment="1">
      <alignment horizontal="center" vertical="center"/>
    </xf>
    <xf numFmtId="0" fontId="30" fillId="0" borderId="45" xfId="0" applyFont="1" applyBorder="1" applyAlignment="1">
      <alignment horizontal="center" vertical="center"/>
    </xf>
    <xf numFmtId="0" fontId="21" fillId="0" borderId="141" xfId="0" applyFont="1" applyBorder="1" applyAlignment="1">
      <alignment horizontal="center" vertical="center"/>
    </xf>
    <xf numFmtId="0" fontId="25" fillId="0" borderId="9" xfId="0" applyFont="1" applyBorder="1" applyAlignment="1">
      <alignment horizontal="center" vertical="center" wrapText="1"/>
    </xf>
    <xf numFmtId="0" fontId="0" fillId="0" borderId="69" xfId="0" applyBorder="1" applyAlignment="1">
      <alignment horizontal="center" vertical="center"/>
    </xf>
    <xf numFmtId="0" fontId="27" fillId="0" borderId="194" xfId="0" applyFont="1" applyBorder="1" applyAlignment="1">
      <alignment horizontal="center" vertical="center"/>
    </xf>
    <xf numFmtId="0" fontId="27" fillId="0" borderId="195" xfId="0" applyFont="1" applyBorder="1" applyAlignment="1">
      <alignment horizontal="center" vertical="center"/>
    </xf>
    <xf numFmtId="0" fontId="27" fillId="4" borderId="194" xfId="0" applyFont="1" applyFill="1" applyBorder="1" applyAlignment="1">
      <alignment horizontal="center" vertical="center"/>
    </xf>
    <xf numFmtId="0" fontId="27" fillId="4" borderId="195" xfId="0" applyFont="1" applyFill="1" applyBorder="1" applyAlignment="1">
      <alignment horizontal="center" vertical="center"/>
    </xf>
    <xf numFmtId="0" fontId="27" fillId="0" borderId="194" xfId="0" applyFont="1" applyBorder="1" applyAlignment="1">
      <alignment horizontal="left" vertical="center"/>
    </xf>
    <xf numFmtId="0" fontId="27" fillId="0" borderId="195" xfId="0" applyFont="1" applyBorder="1" applyAlignment="1">
      <alignment horizontal="left" vertical="center"/>
    </xf>
    <xf numFmtId="0" fontId="52" fillId="0" borderId="194" xfId="0" applyFont="1" applyBorder="1" applyAlignment="1">
      <alignment horizontal="center" vertical="center"/>
    </xf>
    <xf numFmtId="0" fontId="52" fillId="0" borderId="195" xfId="0" applyFont="1" applyBorder="1" applyAlignment="1">
      <alignment horizontal="center" vertical="center"/>
    </xf>
    <xf numFmtId="0" fontId="23" fillId="0" borderId="0" xfId="0" applyFont="1" applyAlignment="1">
      <alignment horizontal="left" vertical="center" wrapText="1"/>
    </xf>
    <xf numFmtId="0" fontId="30" fillId="4" borderId="61" xfId="0" applyFont="1" applyFill="1" applyBorder="1" applyAlignment="1" applyProtection="1">
      <alignment horizontal="center" vertical="center"/>
      <protection locked="0"/>
    </xf>
    <xf numFmtId="0" fontId="30" fillId="4" borderId="113" xfId="0" applyFont="1" applyFill="1" applyBorder="1" applyAlignment="1" applyProtection="1">
      <alignment horizontal="center" vertical="center"/>
      <protection locked="0"/>
    </xf>
    <xf numFmtId="0" fontId="30" fillId="4" borderId="62" xfId="0" applyFont="1" applyFill="1" applyBorder="1" applyAlignment="1" applyProtection="1">
      <alignment horizontal="center" vertical="center"/>
      <protection locked="0"/>
    </xf>
    <xf numFmtId="0" fontId="69" fillId="0" borderId="0" xfId="0" applyFont="1" applyAlignment="1">
      <alignment horizontal="left" vertical="center" wrapText="1"/>
    </xf>
    <xf numFmtId="0" fontId="67" fillId="16" borderId="61" xfId="0" applyFont="1" applyFill="1" applyBorder="1" applyAlignment="1">
      <alignment horizontal="center" vertical="center"/>
    </xf>
    <xf numFmtId="0" fontId="67" fillId="16" borderId="113" xfId="0" applyFont="1" applyFill="1" applyBorder="1" applyAlignment="1">
      <alignment horizontal="center" vertical="center"/>
    </xf>
    <xf numFmtId="0" fontId="67" fillId="16" borderId="62" xfId="0" applyFont="1" applyFill="1" applyBorder="1" applyAlignment="1">
      <alignment horizontal="center" vertical="center"/>
    </xf>
    <xf numFmtId="0" fontId="70" fillId="0" borderId="7" xfId="0" applyFont="1" applyBorder="1" applyAlignment="1">
      <alignment wrapText="1"/>
    </xf>
    <xf numFmtId="0" fontId="70" fillId="0" borderId="0" xfId="0" applyFont="1" applyAlignment="1">
      <alignment wrapText="1"/>
    </xf>
    <xf numFmtId="0" fontId="70" fillId="0" borderId="8" xfId="0" applyFont="1" applyBorder="1" applyAlignment="1">
      <alignment wrapText="1"/>
    </xf>
    <xf numFmtId="0" fontId="70" fillId="0" borderId="7" xfId="0" applyFont="1" applyBorder="1" applyAlignment="1">
      <alignment horizontal="center"/>
    </xf>
    <xf numFmtId="0" fontId="70" fillId="0" borderId="0" xfId="0" applyFont="1" applyAlignment="1">
      <alignment horizontal="center"/>
    </xf>
    <xf numFmtId="0" fontId="70" fillId="0" borderId="8" xfId="0" applyFont="1" applyBorder="1" applyAlignment="1">
      <alignment horizontal="center"/>
    </xf>
    <xf numFmtId="0" fontId="14" fillId="0" borderId="15" xfId="0" applyFont="1" applyBorder="1" applyAlignment="1">
      <alignment horizontal="center" vertical="center"/>
    </xf>
    <xf numFmtId="0" fontId="1" fillId="0" borderId="14" xfId="0" applyFont="1" applyBorder="1" applyAlignment="1">
      <alignment horizontal="center" vertical="center"/>
    </xf>
    <xf numFmtId="0" fontId="1" fillId="0" borderId="21" xfId="0" applyFont="1" applyBorder="1" applyAlignment="1">
      <alignment horizontal="center" vertical="center"/>
    </xf>
    <xf numFmtId="0" fontId="18" fillId="0" borderId="15" xfId="0" applyFont="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94" fillId="0" borderId="65" xfId="0" applyFont="1" applyBorder="1" applyAlignment="1">
      <alignment vertical="center" wrapText="1"/>
    </xf>
    <xf numFmtId="0" fontId="95" fillId="0" borderId="65" xfId="0" applyFont="1" applyBorder="1" applyAlignment="1">
      <alignment vertical="center" wrapText="1"/>
    </xf>
    <xf numFmtId="0" fontId="95" fillId="0" borderId="57" xfId="0" applyFont="1" applyBorder="1" applyAlignment="1">
      <alignment vertical="center" wrapText="1"/>
    </xf>
    <xf numFmtId="0" fontId="95" fillId="0" borderId="66" xfId="0" applyFont="1" applyBorder="1" applyAlignment="1">
      <alignment vertical="center" wrapText="1"/>
    </xf>
    <xf numFmtId="0" fontId="95" fillId="0" borderId="55" xfId="0" applyFont="1" applyBorder="1" applyAlignment="1">
      <alignment vertical="center" wrapText="1"/>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8" fillId="0" borderId="15" xfId="0" applyFont="1"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10" fillId="0" borderId="14" xfId="0" applyFont="1" applyBorder="1" applyAlignment="1">
      <alignment horizontal="center" vertical="center" wrapText="1"/>
    </xf>
    <xf numFmtId="0" fontId="10" fillId="0" borderId="21" xfId="0" applyFont="1" applyBorder="1" applyAlignment="1">
      <alignment horizontal="center" vertical="center" wrapText="1"/>
    </xf>
    <xf numFmtId="0" fontId="18" fillId="0" borderId="15" xfId="0" applyFont="1" applyBorder="1" applyAlignment="1">
      <alignment vertical="center" wrapText="1"/>
    </xf>
    <xf numFmtId="0" fontId="10" fillId="0" borderId="21" xfId="0" applyFont="1" applyBorder="1" applyAlignment="1">
      <alignment vertical="center" wrapText="1"/>
    </xf>
    <xf numFmtId="0" fontId="18" fillId="0" borderId="64" xfId="0" applyFont="1" applyBorder="1" applyAlignment="1">
      <alignment vertical="center" wrapText="1"/>
    </xf>
    <xf numFmtId="0" fontId="10" fillId="0" borderId="20" xfId="0" applyFont="1" applyBorder="1" applyAlignment="1">
      <alignment vertical="center" wrapText="1"/>
    </xf>
    <xf numFmtId="0" fontId="18" fillId="0" borderId="108" xfId="0" applyFont="1" applyBorder="1" applyAlignment="1">
      <alignment vertical="center" wrapText="1"/>
    </xf>
    <xf numFmtId="0" fontId="10" fillId="0" borderId="107" xfId="0" applyFont="1" applyBorder="1" applyAlignment="1">
      <alignment vertical="center" wrapText="1"/>
    </xf>
    <xf numFmtId="0" fontId="18" fillId="0" borderId="57" xfId="0" applyFont="1" applyBorder="1" applyAlignment="1">
      <alignment vertical="center" wrapText="1"/>
    </xf>
    <xf numFmtId="0" fontId="10" fillId="0" borderId="55" xfId="0" applyFont="1" applyBorder="1" applyAlignment="1">
      <alignment vertical="center" wrapText="1"/>
    </xf>
    <xf numFmtId="0" fontId="19" fillId="0" borderId="0" xfId="0" applyFont="1" applyAlignment="1">
      <alignment horizontal="center" vertical="center"/>
    </xf>
    <xf numFmtId="0" fontId="18" fillId="0" borderId="21"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0" fillId="0" borderId="0" xfId="0" applyAlignment="1">
      <alignment horizontal="left" wrapText="1"/>
    </xf>
  </cellXfs>
  <cellStyles count="14">
    <cellStyle name="パーセント" xfId="3" builtinId="5"/>
    <cellStyle name="ハイパーリンク" xfId="6" builtinId="8" hidden="1"/>
    <cellStyle name="ハイパーリンク" xfId="8" builtinId="8" hidden="1"/>
    <cellStyle name="ハイパーリンク" xfId="10" builtinId="8" hidden="1"/>
    <cellStyle name="ハイパーリンク" xfId="13" builtinId="8"/>
    <cellStyle name="桁区切り" xfId="1" builtinId="6"/>
    <cellStyle name="桁区切り 4" xfId="5" xr:uid="{00000000-0005-0000-0000-000006000000}"/>
    <cellStyle name="通貨" xfId="2" builtinId="7"/>
    <cellStyle name="標準" xfId="0" builtinId="0"/>
    <cellStyle name="標準 2" xfId="4" xr:uid="{00000000-0005-0000-0000-000009000000}"/>
    <cellStyle name="標準 2 2" xfId="12" xr:uid="{00000000-0005-0000-0000-00000A000000}"/>
    <cellStyle name="表示済みのハイパーリンク" xfId="7" builtinId="9" hidden="1"/>
    <cellStyle name="表示済みのハイパーリンク" xfId="9" builtinId="9" hidden="1"/>
    <cellStyle name="表示済みのハイパーリンク" xfId="11" builtinId="9" hidden="1"/>
  </cellStyles>
  <dxfs count="6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FFCC"/>
        </patternFill>
      </fill>
    </dxf>
    <dxf>
      <font>
        <color rgb="FF9C0006"/>
      </font>
      <fill>
        <patternFill>
          <bgColor rgb="FFFFC7CE"/>
        </patternFill>
      </fill>
    </dxf>
    <dxf>
      <fill>
        <patternFill>
          <bgColor rgb="FFFFCCFF"/>
        </patternFill>
      </fill>
    </dxf>
    <dxf>
      <fill>
        <patternFill>
          <bgColor rgb="FFFFFFCC"/>
        </patternFill>
      </fill>
    </dxf>
    <dxf>
      <font>
        <color rgb="FF9C0006"/>
      </font>
      <fill>
        <patternFill>
          <bgColor rgb="FFFFC7CE"/>
        </patternFill>
      </fill>
    </dxf>
    <dxf>
      <fill>
        <patternFill>
          <bgColor rgb="FFFFCCFF"/>
        </patternFill>
      </fill>
    </dxf>
  </dxfs>
  <tableStyles count="0" defaultTableStyle="TableStyleMedium9" defaultPivotStyle="PivotStyleMedium7"/>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1">
      <a:majorFont>
        <a:latin typeface="Calibri Light"/>
        <a:ea typeface="Meiryo UI"/>
        <a:cs typeface=""/>
      </a:majorFont>
      <a:minorFont>
        <a:latin typeface="Calibr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2reduction-report.my.salesforce-sites.co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H52"/>
  <sheetViews>
    <sheetView tabSelected="1" view="pageBreakPreview" zoomScale="130" zoomScaleNormal="130" zoomScaleSheetLayoutView="130" workbookViewId="0">
      <selection activeCell="B1" sqref="B1"/>
    </sheetView>
  </sheetViews>
  <sheetFormatPr defaultColWidth="12.59765625" defaultRowHeight="16.5"/>
  <cols>
    <col min="1" max="1" width="3.8984375" style="4" customWidth="1"/>
    <col min="2" max="2" width="82.59765625" style="36" customWidth="1"/>
    <col min="3" max="3" width="12.59765625" style="32"/>
    <col min="4" max="4" width="48.69921875" style="32" customWidth="1"/>
    <col min="5" max="16384" width="12.59765625" style="4"/>
  </cols>
  <sheetData>
    <row r="1" spans="2:8" ht="17.45" customHeight="1">
      <c r="B1" s="629"/>
      <c r="C1" s="623"/>
      <c r="D1" s="607"/>
    </row>
    <row r="2" spans="2:8" ht="46.7" customHeight="1">
      <c r="B2" s="736" t="s">
        <v>513</v>
      </c>
      <c r="C2" s="895" t="s">
        <v>359</v>
      </c>
      <c r="D2" s="895"/>
      <c r="E2" s="895"/>
      <c r="H2" s="4" t="s">
        <v>397</v>
      </c>
    </row>
    <row r="3" spans="2:8" ht="37.5" customHeight="1">
      <c r="B3" s="737" t="s">
        <v>514</v>
      </c>
      <c r="C3" s="541"/>
      <c r="H3" s="4" t="s">
        <v>398</v>
      </c>
    </row>
    <row r="4" spans="2:8" ht="31.7" customHeight="1">
      <c r="B4" s="426" t="s">
        <v>194</v>
      </c>
      <c r="C4" s="541" t="s">
        <v>425</v>
      </c>
      <c r="H4" s="4" t="s">
        <v>399</v>
      </c>
    </row>
    <row r="5" spans="2:8" ht="15.75">
      <c r="B5" s="820" t="s">
        <v>616</v>
      </c>
      <c r="C5" s="541" t="s">
        <v>316</v>
      </c>
      <c r="D5" s="33"/>
      <c r="H5" s="4" t="s">
        <v>400</v>
      </c>
    </row>
    <row r="6" spans="2:8" ht="15.75">
      <c r="B6" s="470" t="s">
        <v>500</v>
      </c>
      <c r="C6" s="33"/>
      <c r="D6" s="734"/>
      <c r="H6" s="4" t="s">
        <v>401</v>
      </c>
    </row>
    <row r="7" spans="2:8" ht="15.75">
      <c r="B7" s="511"/>
      <c r="C7" s="607"/>
      <c r="D7" s="734"/>
      <c r="H7" s="4" t="s">
        <v>402</v>
      </c>
    </row>
    <row r="8" spans="2:8" ht="15.75">
      <c r="B8" s="424" t="s">
        <v>350</v>
      </c>
      <c r="C8" s="607"/>
      <c r="D8" s="735"/>
      <c r="H8" s="4" t="s">
        <v>403</v>
      </c>
    </row>
    <row r="9" spans="2:8" ht="15.75">
      <c r="B9" s="470" t="s">
        <v>500</v>
      </c>
      <c r="C9" s="607"/>
      <c r="D9" s="735"/>
    </row>
    <row r="10" spans="2:8" ht="12.95" customHeight="1">
      <c r="B10" s="424" t="s">
        <v>307</v>
      </c>
      <c r="C10" s="607"/>
      <c r="D10" s="735"/>
      <c r="H10" s="4" t="s">
        <v>404</v>
      </c>
    </row>
    <row r="11" spans="2:8" ht="15.75">
      <c r="B11" s="422"/>
      <c r="C11" s="607"/>
      <c r="D11" s="735"/>
      <c r="H11" s="4" t="s">
        <v>405</v>
      </c>
    </row>
    <row r="12" spans="2:8" ht="15.75">
      <c r="B12" s="422" t="s">
        <v>196</v>
      </c>
      <c r="C12" s="607"/>
      <c r="D12" s="735"/>
      <c r="H12" s="4" t="s">
        <v>406</v>
      </c>
    </row>
    <row r="13" spans="2:8" ht="12.95" customHeight="1">
      <c r="B13" s="470" t="s">
        <v>500</v>
      </c>
      <c r="C13" s="607"/>
      <c r="D13" s="735"/>
      <c r="H13" s="4" t="s">
        <v>407</v>
      </c>
    </row>
    <row r="14" spans="2:8" ht="15.75">
      <c r="B14" s="422"/>
      <c r="C14" s="607"/>
      <c r="D14" s="735"/>
      <c r="H14" s="4" t="s">
        <v>408</v>
      </c>
    </row>
    <row r="15" spans="2:8" ht="15.75">
      <c r="B15" s="422" t="s">
        <v>267</v>
      </c>
      <c r="C15" s="607"/>
      <c r="D15" s="735"/>
      <c r="H15" s="4" t="s">
        <v>409</v>
      </c>
    </row>
    <row r="16" spans="2:8" ht="17.100000000000001" customHeight="1">
      <c r="B16" s="423" t="s">
        <v>255</v>
      </c>
      <c r="C16" s="607"/>
      <c r="D16" s="607"/>
      <c r="H16" s="4" t="s">
        <v>410</v>
      </c>
    </row>
    <row r="17" spans="2:8" ht="15.75">
      <c r="B17" s="470" t="s">
        <v>500</v>
      </c>
      <c r="C17" s="607"/>
      <c r="D17" s="607"/>
      <c r="H17" s="4" t="s">
        <v>411</v>
      </c>
    </row>
    <row r="18" spans="2:8" ht="45.75" customHeight="1">
      <c r="B18" s="733" t="s">
        <v>510</v>
      </c>
      <c r="C18" s="607"/>
      <c r="D18" s="607"/>
    </row>
    <row r="19" spans="2:8" ht="46.5" customHeight="1">
      <c r="B19" s="733" t="s">
        <v>511</v>
      </c>
      <c r="C19" s="607"/>
      <c r="D19" s="607"/>
    </row>
    <row r="20" spans="2:8" ht="15.75">
      <c r="B20" s="422"/>
      <c r="C20" s="607"/>
      <c r="D20" s="607"/>
    </row>
    <row r="21" spans="2:8" ht="15.75">
      <c r="B21" s="422" t="s">
        <v>385</v>
      </c>
      <c r="C21" s="607"/>
      <c r="D21" s="607"/>
      <c r="H21" s="4" t="s">
        <v>431</v>
      </c>
    </row>
    <row r="22" spans="2:8" ht="15.75">
      <c r="B22" s="539"/>
      <c r="C22" s="607"/>
      <c r="D22" s="607"/>
    </row>
    <row r="23" spans="2:8" ht="15.75">
      <c r="B23" s="425" t="s">
        <v>318</v>
      </c>
      <c r="C23" s="607"/>
      <c r="D23" s="607"/>
    </row>
    <row r="24" spans="2:8" ht="15.75">
      <c r="B24" s="425" t="s">
        <v>362</v>
      </c>
      <c r="C24" s="607"/>
      <c r="D24" s="607"/>
    </row>
    <row r="25" spans="2:8" ht="15.75">
      <c r="B25" s="425"/>
      <c r="C25" s="607"/>
      <c r="D25" s="607"/>
    </row>
    <row r="26" spans="2:8" ht="15.75">
      <c r="B26" s="425" t="s">
        <v>333</v>
      </c>
      <c r="C26" s="607"/>
      <c r="D26" s="607"/>
    </row>
    <row r="27" spans="2:8" ht="15.75">
      <c r="B27" s="425" t="s">
        <v>334</v>
      </c>
      <c r="C27" s="607"/>
      <c r="D27" s="607"/>
    </row>
    <row r="28" spans="2:8" ht="15.75">
      <c r="B28" s="539" t="s">
        <v>559</v>
      </c>
      <c r="C28" s="607"/>
      <c r="D28" s="607"/>
    </row>
    <row r="29" spans="2:8" ht="15.75">
      <c r="B29" s="539" t="s">
        <v>560</v>
      </c>
      <c r="C29" s="607"/>
      <c r="D29" s="607"/>
    </row>
    <row r="30" spans="2:8" ht="15.75">
      <c r="B30" s="539"/>
      <c r="C30" s="607"/>
      <c r="D30" s="607"/>
    </row>
    <row r="31" spans="2:8" ht="15.75">
      <c r="B31" s="425" t="s">
        <v>315</v>
      </c>
      <c r="C31" s="607"/>
      <c r="D31" s="607"/>
    </row>
    <row r="32" spans="2:8" ht="15.75">
      <c r="B32" s="425" t="s">
        <v>265</v>
      </c>
      <c r="C32" s="607"/>
      <c r="D32" s="33"/>
    </row>
    <row r="33" spans="2:4" ht="15.75">
      <c r="B33" s="425"/>
      <c r="C33" s="607"/>
      <c r="D33" s="33"/>
    </row>
    <row r="34" spans="2:4" ht="15.75">
      <c r="B34" s="425" t="s">
        <v>317</v>
      </c>
      <c r="D34" s="33"/>
    </row>
    <row r="35" spans="2:4" ht="15.75">
      <c r="B35" s="425" t="s">
        <v>270</v>
      </c>
      <c r="C35" s="431" t="s">
        <v>331</v>
      </c>
      <c r="D35" s="33"/>
    </row>
    <row r="36" spans="2:4" ht="37.5" customHeight="1">
      <c r="B36" s="425" t="s">
        <v>335</v>
      </c>
      <c r="C36" s="33" t="s">
        <v>426</v>
      </c>
      <c r="D36" s="33"/>
    </row>
    <row r="37" spans="2:4" ht="7.5" customHeight="1">
      <c r="B37" s="425"/>
      <c r="C37" s="431"/>
      <c r="D37" s="33"/>
    </row>
    <row r="38" spans="2:4" ht="4.5" customHeight="1">
      <c r="B38" s="542"/>
      <c r="C38" s="33"/>
      <c r="D38" s="33"/>
    </row>
    <row r="39" spans="2:4" ht="15.75">
      <c r="B39" s="542" t="s">
        <v>433</v>
      </c>
      <c r="C39" s="33"/>
      <c r="D39" s="33"/>
    </row>
    <row r="40" spans="2:4" ht="18" customHeight="1">
      <c r="B40" s="542" t="s">
        <v>430</v>
      </c>
      <c r="C40" s="33"/>
      <c r="D40" s="33"/>
    </row>
    <row r="41" spans="2:4" ht="8.25" customHeight="1">
      <c r="B41" s="463"/>
      <c r="C41" s="33"/>
      <c r="D41" s="33"/>
    </row>
    <row r="42" spans="2:4">
      <c r="B42" s="640" t="s">
        <v>429</v>
      </c>
      <c r="C42" s="33"/>
      <c r="D42" s="33"/>
    </row>
    <row r="43" spans="2:4" ht="7.5" customHeight="1">
      <c r="B43" s="640"/>
      <c r="C43" s="33"/>
      <c r="D43" s="33"/>
    </row>
    <row r="44" spans="2:4" ht="36.75" customHeight="1">
      <c r="B44" s="643" t="s">
        <v>432</v>
      </c>
      <c r="C44" s="33"/>
      <c r="D44" s="33"/>
    </row>
    <row r="45" spans="2:4" ht="59.45" customHeight="1">
      <c r="B45" s="642" t="s">
        <v>496</v>
      </c>
      <c r="C45" s="33"/>
      <c r="D45" s="33"/>
    </row>
    <row r="46" spans="2:4" ht="49.5">
      <c r="B46" s="642" t="s">
        <v>497</v>
      </c>
      <c r="C46" s="33"/>
      <c r="D46" s="33"/>
    </row>
    <row r="47" spans="2:4">
      <c r="B47" s="640"/>
      <c r="C47" s="33"/>
      <c r="D47" s="33"/>
    </row>
    <row r="48" spans="2:4" ht="47.25">
      <c r="B48" s="641" t="s">
        <v>428</v>
      </c>
      <c r="C48" s="33"/>
      <c r="D48" s="33"/>
    </row>
    <row r="49" spans="2:4" ht="15.95" customHeight="1">
      <c r="B49" s="463"/>
      <c r="C49" s="33"/>
      <c r="D49" s="33"/>
    </row>
    <row r="50" spans="2:4" ht="27" customHeight="1">
      <c r="B50" s="587" t="s">
        <v>336</v>
      </c>
      <c r="C50" s="33"/>
      <c r="D50" s="33"/>
    </row>
    <row r="51" spans="2:4" ht="84" customHeight="1">
      <c r="B51" s="422"/>
      <c r="C51" s="34"/>
      <c r="D51" s="34"/>
    </row>
    <row r="52" spans="2:4" ht="23.1" customHeight="1">
      <c r="C52" s="34"/>
      <c r="D52" s="34"/>
    </row>
  </sheetData>
  <sheetProtection selectLockedCells="1" selectUnlockedCells="1"/>
  <mergeCells count="1">
    <mergeCell ref="C2:E2"/>
  </mergeCells>
  <phoneticPr fontId="3"/>
  <hyperlinks>
    <hyperlink ref="B42" r:id="rId1" xr:uid="{00000000-0004-0000-0000-000000000000}"/>
  </hyperlinks>
  <pageMargins left="0.7" right="0.7" top="0.75" bottom="0.75" header="0.3" footer="0.3"/>
  <pageSetup paperSize="9" fitToWidth="0"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3FC7-15B5-418A-B5BE-FE0DE3284571}">
  <sheetPr>
    <tabColor rgb="FFFFC000"/>
    <pageSetUpPr fitToPage="1"/>
  </sheetPr>
  <dimension ref="B1:AC219"/>
  <sheetViews>
    <sheetView view="pageBreakPreview" zoomScaleNormal="120" zoomScaleSheetLayoutView="100" zoomScalePageLayoutView="120" workbookViewId="0">
      <selection activeCell="F3" sqref="F3:F4"/>
    </sheetView>
  </sheetViews>
  <sheetFormatPr defaultColWidth="12.3984375" defaultRowHeight="16.5"/>
  <cols>
    <col min="1" max="1" width="1.59765625" style="36" customWidth="1"/>
    <col min="2" max="2" width="8.09765625" style="36" customWidth="1"/>
    <col min="3" max="3" width="9.69921875" style="36" customWidth="1"/>
    <col min="4" max="4" width="4.69921875" style="36" customWidth="1"/>
    <col min="5" max="16" width="5.8984375" style="36" customWidth="1"/>
    <col min="17" max="21" width="6.296875" style="36" customWidth="1"/>
    <col min="22" max="22" width="8.09765625" style="36" customWidth="1"/>
    <col min="23" max="23" width="11.3984375" style="36" customWidth="1"/>
    <col min="24" max="24" width="11.09765625" style="36" customWidth="1"/>
    <col min="25" max="25" width="5.59765625" style="36" customWidth="1"/>
    <col min="26" max="41" width="8.09765625" style="36" customWidth="1"/>
    <col min="42" max="42" width="6.09765625" style="36" customWidth="1"/>
    <col min="43" max="43" width="7.09765625" style="36" customWidth="1"/>
    <col min="44" max="44" width="6.09765625" style="36" customWidth="1"/>
    <col min="45" max="59" width="8.09765625" style="36" customWidth="1"/>
    <col min="60" max="16384" width="12.3984375" style="36"/>
  </cols>
  <sheetData>
    <row r="1" spans="2:29" ht="20.25" customHeight="1">
      <c r="B1" s="540"/>
      <c r="C1" s="462"/>
      <c r="U1" s="848">
        <f>事業報告書!$J$10</f>
        <v>0</v>
      </c>
    </row>
    <row r="2" spans="2:29" ht="9.75" customHeight="1" thickBot="1"/>
    <row r="3" spans="2:29" ht="12.75" customHeight="1">
      <c r="E3" s="1129" t="s">
        <v>337</v>
      </c>
      <c r="F3" s="1131"/>
      <c r="G3" s="1133" t="s">
        <v>339</v>
      </c>
      <c r="H3" s="1135" t="s">
        <v>455</v>
      </c>
      <c r="I3" s="1135"/>
      <c r="J3" s="1135"/>
      <c r="K3" s="1135"/>
      <c r="L3" s="1135"/>
      <c r="M3" s="1135"/>
      <c r="N3" s="1135"/>
      <c r="O3" s="1135"/>
      <c r="P3" s="1135"/>
      <c r="Q3" s="1135"/>
    </row>
    <row r="4" spans="2:29" ht="15" customHeight="1" thickBot="1">
      <c r="E4" s="1130"/>
      <c r="F4" s="1132"/>
      <c r="G4" s="1134"/>
      <c r="H4" s="1136"/>
      <c r="I4" s="1136"/>
      <c r="J4" s="1136"/>
      <c r="K4" s="1136"/>
      <c r="L4" s="1136"/>
      <c r="M4" s="1136"/>
      <c r="N4" s="1136"/>
      <c r="O4" s="1136"/>
      <c r="P4" s="1136"/>
      <c r="Q4" s="1136"/>
    </row>
    <row r="5" spans="2:29" ht="18.95" customHeight="1">
      <c r="B5" s="470" t="s">
        <v>195</v>
      </c>
      <c r="C5" s="478"/>
      <c r="D5" s="478"/>
    </row>
    <row r="6" spans="2:29">
      <c r="B6" s="37"/>
    </row>
    <row r="7" spans="2:29">
      <c r="B7" s="37" t="s">
        <v>185</v>
      </c>
      <c r="V7" s="784"/>
    </row>
    <row r="8" spans="2:29" ht="10.5" customHeight="1"/>
    <row r="9" spans="2:29">
      <c r="B9" s="38" t="s">
        <v>78</v>
      </c>
      <c r="C9" s="39"/>
      <c r="E9" s="37" t="s">
        <v>266</v>
      </c>
      <c r="F9" s="39"/>
      <c r="G9" s="40"/>
      <c r="H9" s="40"/>
      <c r="I9" s="40"/>
      <c r="J9" s="40"/>
      <c r="K9" s="40"/>
      <c r="L9" s="41"/>
      <c r="M9" s="42"/>
      <c r="N9" s="39"/>
      <c r="O9" s="41"/>
      <c r="P9" s="42"/>
      <c r="Q9" s="39"/>
      <c r="R9" s="39"/>
      <c r="S9" s="43"/>
      <c r="T9" s="43"/>
    </row>
    <row r="10" spans="2:29" ht="9.75" customHeight="1" thickBot="1">
      <c r="B10" s="38"/>
      <c r="C10" s="39"/>
      <c r="E10" s="37"/>
      <c r="F10" s="39"/>
      <c r="G10" s="40"/>
      <c r="H10" s="40"/>
      <c r="I10" s="40"/>
      <c r="J10" s="40"/>
      <c r="K10" s="40"/>
      <c r="L10" s="41"/>
      <c r="M10" s="42"/>
      <c r="N10" s="39"/>
      <c r="O10" s="41"/>
      <c r="P10" s="42"/>
      <c r="Q10" s="39"/>
      <c r="R10" s="39"/>
      <c r="S10" s="43"/>
      <c r="T10" s="43"/>
    </row>
    <row r="11" spans="2:29" ht="16.5" customHeight="1" thickBot="1">
      <c r="B11" s="38"/>
      <c r="C11" s="39"/>
      <c r="E11" s="37"/>
      <c r="F11" s="39"/>
      <c r="G11" s="1137" t="s">
        <v>259</v>
      </c>
      <c r="H11" s="1137"/>
      <c r="I11" s="1137"/>
      <c r="J11" s="40"/>
      <c r="K11" s="1138" t="s">
        <v>485</v>
      </c>
      <c r="L11" s="1139"/>
      <c r="M11" s="1139"/>
      <c r="N11" s="1139"/>
      <c r="O11" s="1139"/>
      <c r="P11" s="1139"/>
      <c r="Q11" s="1139"/>
      <c r="R11" s="1139"/>
      <c r="S11" s="1140"/>
      <c r="T11" s="43"/>
      <c r="U11" s="1117" t="s">
        <v>323</v>
      </c>
      <c r="V11" s="1118"/>
    </row>
    <row r="12" spans="2:29" ht="17.25" thickBot="1">
      <c r="B12" s="38"/>
      <c r="C12" s="39"/>
      <c r="E12" s="37"/>
      <c r="F12" s="39"/>
      <c r="G12" s="1137"/>
      <c r="H12" s="1137"/>
      <c r="I12" s="1137"/>
      <c r="J12" s="40"/>
      <c r="K12" s="1119" t="s">
        <v>210</v>
      </c>
      <c r="L12" s="1096"/>
      <c r="M12" s="1096"/>
      <c r="N12" s="1096"/>
      <c r="O12" s="1097"/>
      <c r="P12" s="1095" t="s">
        <v>211</v>
      </c>
      <c r="Q12" s="1096"/>
      <c r="R12" s="1096"/>
      <c r="S12" s="1120"/>
      <c r="T12" s="43"/>
      <c r="U12" s="574">
        <v>0.438</v>
      </c>
      <c r="V12" s="573" t="s">
        <v>199</v>
      </c>
    </row>
    <row r="13" spans="2:29" ht="17.25" thickBot="1">
      <c r="B13" s="38"/>
      <c r="C13" s="39"/>
      <c r="E13" s="37"/>
      <c r="F13" s="39"/>
      <c r="G13" s="1137"/>
      <c r="H13" s="1137"/>
      <c r="I13" s="1137"/>
      <c r="J13" s="40"/>
      <c r="K13" s="1121">
        <f>IF(COUNTIF(K11,"LPガス*"),0.458,IF(COUNTIF(K11,"プロパン*"),0.502,IF(COUNTIF(K11,"ブタン*"),0.355)))</f>
        <v>0.45800000000000002</v>
      </c>
      <c r="L13" s="1122"/>
      <c r="M13" s="1122"/>
      <c r="N13" s="1122"/>
      <c r="O13" s="1123"/>
      <c r="P13" s="1124">
        <f>IF(COUNTIF(K11,"LPガス*"),50.1,IF(COUNTIF(K11,"プロパン*"),50.3,IF(COUNTIF(K11,"ブタン*"),49.4)))</f>
        <v>50.1</v>
      </c>
      <c r="Q13" s="1122"/>
      <c r="R13" s="1122"/>
      <c r="S13" s="1125"/>
      <c r="T13" s="43"/>
    </row>
    <row r="14" spans="2:29" ht="11.25" customHeight="1" thickBot="1">
      <c r="B14" s="38"/>
      <c r="C14" s="39"/>
      <c r="D14" s="37"/>
      <c r="E14" s="39"/>
      <c r="F14" s="39"/>
      <c r="G14" s="40"/>
      <c r="H14" s="40"/>
      <c r="I14" s="40"/>
      <c r="J14" s="40"/>
      <c r="K14" s="40"/>
      <c r="L14" s="41"/>
      <c r="M14" s="42"/>
      <c r="N14" s="39"/>
      <c r="O14" s="41"/>
      <c r="P14" s="42"/>
      <c r="Q14" s="39"/>
      <c r="R14" s="39"/>
      <c r="S14" s="43"/>
      <c r="T14" s="43"/>
    </row>
    <row r="15" spans="2:29" ht="24.75">
      <c r="B15" s="1026"/>
      <c r="C15" s="1027"/>
      <c r="D15" s="1028"/>
      <c r="E15" s="349" t="s">
        <v>48</v>
      </c>
      <c r="F15" s="350" t="s">
        <v>49</v>
      </c>
      <c r="G15" s="350" t="s">
        <v>50</v>
      </c>
      <c r="H15" s="350" t="s">
        <v>51</v>
      </c>
      <c r="I15" s="350" t="s">
        <v>52</v>
      </c>
      <c r="J15" s="350" t="s">
        <v>53</v>
      </c>
      <c r="K15" s="350" t="s">
        <v>54</v>
      </c>
      <c r="L15" s="350" t="s">
        <v>55</v>
      </c>
      <c r="M15" s="350" t="s">
        <v>56</v>
      </c>
      <c r="N15" s="350" t="s">
        <v>57</v>
      </c>
      <c r="O15" s="350" t="s">
        <v>58</v>
      </c>
      <c r="P15" s="351" t="s">
        <v>59</v>
      </c>
      <c r="Q15" s="352" t="s">
        <v>39</v>
      </c>
      <c r="R15" s="1104" t="s">
        <v>60</v>
      </c>
      <c r="S15" s="1105"/>
      <c r="T15" s="432" t="s">
        <v>217</v>
      </c>
      <c r="U15" s="512" t="s">
        <v>308</v>
      </c>
      <c r="V15" s="45"/>
    </row>
    <row r="16" spans="2:29">
      <c r="B16" s="742" t="s">
        <v>258</v>
      </c>
      <c r="C16" s="46" t="s">
        <v>483</v>
      </c>
      <c r="D16" s="47" t="s">
        <v>105</v>
      </c>
      <c r="E16" s="157"/>
      <c r="F16" s="157"/>
      <c r="G16" s="157"/>
      <c r="H16" s="157"/>
      <c r="I16" s="157"/>
      <c r="J16" s="157"/>
      <c r="K16" s="157"/>
      <c r="L16" s="157"/>
      <c r="M16" s="157"/>
      <c r="N16" s="157"/>
      <c r="O16" s="157"/>
      <c r="P16" s="157"/>
      <c r="Q16" s="179">
        <f t="shared" ref="Q16:Q30" si="0">SUM(E16:P16)</f>
        <v>0</v>
      </c>
      <c r="R16" s="544">
        <v>8.6400000000000001E-3</v>
      </c>
      <c r="S16" s="133" t="s">
        <v>61</v>
      </c>
      <c r="T16" s="584">
        <f>Q16*U16</f>
        <v>0</v>
      </c>
      <c r="U16" s="575">
        <f>$U$12</f>
        <v>0.438</v>
      </c>
      <c r="V16" s="45" t="s">
        <v>199</v>
      </c>
      <c r="W16" s="49" t="s">
        <v>148</v>
      </c>
      <c r="AC16" s="36">
        <f>Q16*R16</f>
        <v>0</v>
      </c>
    </row>
    <row r="17" spans="2:29">
      <c r="B17" s="1127" t="s">
        <v>505</v>
      </c>
      <c r="C17" s="1128"/>
      <c r="D17" s="57" t="s">
        <v>62</v>
      </c>
      <c r="E17" s="157"/>
      <c r="F17" s="157"/>
      <c r="G17" s="157"/>
      <c r="H17" s="157"/>
      <c r="I17" s="157"/>
      <c r="J17" s="157"/>
      <c r="K17" s="157"/>
      <c r="L17" s="157"/>
      <c r="M17" s="157"/>
      <c r="N17" s="157"/>
      <c r="O17" s="157"/>
      <c r="P17" s="801"/>
      <c r="Q17" s="179">
        <f t="shared" si="0"/>
        <v>0</v>
      </c>
      <c r="R17" s="58"/>
      <c r="S17" s="59"/>
      <c r="T17" s="194"/>
      <c r="U17" s="353"/>
      <c r="V17" s="45"/>
      <c r="W17" s="49"/>
    </row>
    <row r="18" spans="2:29">
      <c r="B18" s="742" t="s">
        <v>257</v>
      </c>
      <c r="C18" s="46" t="s">
        <v>484</v>
      </c>
      <c r="D18" s="47" t="s">
        <v>105</v>
      </c>
      <c r="E18" s="181"/>
      <c r="F18" s="157"/>
      <c r="G18" s="157"/>
      <c r="H18" s="157"/>
      <c r="I18" s="157"/>
      <c r="J18" s="157"/>
      <c r="K18" s="157"/>
      <c r="L18" s="157"/>
      <c r="M18" s="157"/>
      <c r="N18" s="157"/>
      <c r="O18" s="157"/>
      <c r="P18" s="182"/>
      <c r="Q18" s="218">
        <f>SUM(E18:P18)</f>
        <v>0</v>
      </c>
      <c r="R18" s="780">
        <v>8.6400000000000001E-3</v>
      </c>
      <c r="S18" s="133" t="s">
        <v>61</v>
      </c>
      <c r="T18" s="585">
        <f>Q18*U18</f>
        <v>0</v>
      </c>
      <c r="U18" s="575">
        <f>$U$12</f>
        <v>0.438</v>
      </c>
      <c r="V18" s="45" t="s">
        <v>199</v>
      </c>
      <c r="AC18" s="36">
        <f>Q18*R18</f>
        <v>0</v>
      </c>
    </row>
    <row r="19" spans="2:29">
      <c r="B19" s="1127" t="s">
        <v>505</v>
      </c>
      <c r="C19" s="1128"/>
      <c r="D19" s="57" t="s">
        <v>62</v>
      </c>
      <c r="E19" s="157"/>
      <c r="F19" s="157"/>
      <c r="G19" s="157"/>
      <c r="H19" s="157"/>
      <c r="I19" s="157"/>
      <c r="J19" s="157"/>
      <c r="K19" s="157"/>
      <c r="L19" s="157"/>
      <c r="M19" s="157"/>
      <c r="N19" s="157"/>
      <c r="O19" s="157"/>
      <c r="P19" s="801"/>
      <c r="Q19" s="179">
        <f t="shared" ref="Q19" si="1">SUM(E19:P19)</f>
        <v>0</v>
      </c>
      <c r="R19" s="58"/>
      <c r="S19" s="59"/>
      <c r="T19" s="194"/>
      <c r="U19" s="353"/>
      <c r="V19" s="45"/>
    </row>
    <row r="20" spans="2:29">
      <c r="B20" s="1098" t="s">
        <v>63</v>
      </c>
      <c r="C20" s="46" t="s">
        <v>209</v>
      </c>
      <c r="D20" s="47" t="s">
        <v>64</v>
      </c>
      <c r="E20" s="471"/>
      <c r="F20" s="472"/>
      <c r="G20" s="472"/>
      <c r="H20" s="472"/>
      <c r="I20" s="472"/>
      <c r="J20" s="472"/>
      <c r="K20" s="472"/>
      <c r="L20" s="472"/>
      <c r="M20" s="472"/>
      <c r="N20" s="472"/>
      <c r="O20" s="472"/>
      <c r="P20" s="472"/>
      <c r="Q20" s="158">
        <f t="shared" si="0"/>
        <v>0</v>
      </c>
      <c r="R20" s="777">
        <v>0.04</v>
      </c>
      <c r="S20" s="48" t="s">
        <v>65</v>
      </c>
      <c r="T20" s="581">
        <f>Q20*R20*U20*(44/12)*1000</f>
        <v>0</v>
      </c>
      <c r="U20" s="781">
        <v>1.4E-2</v>
      </c>
      <c r="V20" s="45" t="s">
        <v>208</v>
      </c>
      <c r="AC20" s="36">
        <f>Q20*R20</f>
        <v>0</v>
      </c>
    </row>
    <row r="21" spans="2:29">
      <c r="B21" s="1126"/>
      <c r="C21" s="54" t="s">
        <v>66</v>
      </c>
      <c r="D21" s="51" t="s">
        <v>642</v>
      </c>
      <c r="E21" s="177"/>
      <c r="F21" s="183"/>
      <c r="G21" s="183"/>
      <c r="H21" s="183"/>
      <c r="I21" s="183"/>
      <c r="J21" s="183"/>
      <c r="K21" s="183"/>
      <c r="L21" s="178"/>
      <c r="M21" s="473"/>
      <c r="N21" s="473"/>
      <c r="O21" s="473"/>
      <c r="P21" s="473"/>
      <c r="Q21" s="174">
        <f t="shared" si="0"/>
        <v>0</v>
      </c>
      <c r="R21" s="548">
        <f>$P$13/1000</f>
        <v>5.0099999999999999E-2</v>
      </c>
      <c r="S21" s="56" t="s">
        <v>212</v>
      </c>
      <c r="T21" s="582">
        <f>Q21*R21*U21*(44/12)*1000</f>
        <v>0</v>
      </c>
      <c r="U21" s="486">
        <f>IF(R21=0.0501,0.0163,IF(R21=0.0503,0.0162,IF(R21=0.0494,0.0167)))</f>
        <v>1.6299999999999999E-2</v>
      </c>
      <c r="V21" s="45" t="s">
        <v>208</v>
      </c>
      <c r="AC21" s="36">
        <f>Q21*R21</f>
        <v>0</v>
      </c>
    </row>
    <row r="22" spans="2:29">
      <c r="B22" s="1084" t="s">
        <v>68</v>
      </c>
      <c r="C22" s="1085"/>
      <c r="D22" s="57" t="s">
        <v>62</v>
      </c>
      <c r="E22" s="479"/>
      <c r="F22" s="480"/>
      <c r="G22" s="480"/>
      <c r="H22" s="480"/>
      <c r="I22" s="480"/>
      <c r="J22" s="480"/>
      <c r="K22" s="480"/>
      <c r="L22" s="480"/>
      <c r="M22" s="480"/>
      <c r="N22" s="480"/>
      <c r="O22" s="480"/>
      <c r="P22" s="481"/>
      <c r="Q22" s="180">
        <f t="shared" si="0"/>
        <v>0</v>
      </c>
      <c r="R22" s="58"/>
      <c r="S22" s="59"/>
      <c r="T22" s="194"/>
      <c r="U22" s="353"/>
      <c r="V22" s="45"/>
    </row>
    <row r="23" spans="2:29">
      <c r="B23" s="1081" t="s">
        <v>69</v>
      </c>
      <c r="C23" s="46" t="s">
        <v>206</v>
      </c>
      <c r="D23" s="47" t="s">
        <v>70</v>
      </c>
      <c r="E23" s="184"/>
      <c r="F23" s="185"/>
      <c r="G23" s="185"/>
      <c r="H23" s="185"/>
      <c r="I23" s="185"/>
      <c r="J23" s="185"/>
      <c r="K23" s="185"/>
      <c r="L23" s="186"/>
      <c r="M23" s="474"/>
      <c r="N23" s="474"/>
      <c r="O23" s="474"/>
      <c r="P23" s="474"/>
      <c r="Q23" s="187">
        <f t="shared" si="0"/>
        <v>0</v>
      </c>
      <c r="R23" s="132">
        <v>3.8899999999999997E-2</v>
      </c>
      <c r="S23" s="48" t="s">
        <v>71</v>
      </c>
      <c r="T23" s="581">
        <f>Q23*R23*U23*(44/12)*1000</f>
        <v>0</v>
      </c>
      <c r="U23" s="782">
        <v>1.9300000000000001E-2</v>
      </c>
      <c r="V23" s="45" t="s">
        <v>208</v>
      </c>
      <c r="AC23" s="36">
        <f>Q23*R23</f>
        <v>0</v>
      </c>
    </row>
    <row r="24" spans="2:29">
      <c r="B24" s="1083"/>
      <c r="C24" s="50" t="s">
        <v>205</v>
      </c>
      <c r="D24" s="51" t="s">
        <v>207</v>
      </c>
      <c r="E24" s="168"/>
      <c r="F24" s="176"/>
      <c r="G24" s="176"/>
      <c r="H24" s="176"/>
      <c r="I24" s="176"/>
      <c r="J24" s="176"/>
      <c r="K24" s="176"/>
      <c r="L24" s="169"/>
      <c r="M24" s="475"/>
      <c r="N24" s="475"/>
      <c r="O24" s="475"/>
      <c r="P24" s="475"/>
      <c r="Q24" s="152">
        <f>SUM(E24:P24)</f>
        <v>0</v>
      </c>
      <c r="R24" s="777">
        <v>3.7999999999999999E-2</v>
      </c>
      <c r="S24" s="53" t="s">
        <v>71</v>
      </c>
      <c r="T24" s="583">
        <f>Q24*R24*U24*(44/12)*1000</f>
        <v>0</v>
      </c>
      <c r="U24" s="783">
        <v>1.8800000000000001E-2</v>
      </c>
      <c r="V24" s="45" t="s">
        <v>208</v>
      </c>
      <c r="AC24" s="36">
        <f>Q24*R24</f>
        <v>0</v>
      </c>
    </row>
    <row r="25" spans="2:29">
      <c r="B25" s="1083"/>
      <c r="C25" s="50" t="s">
        <v>72</v>
      </c>
      <c r="D25" s="51" t="s">
        <v>70</v>
      </c>
      <c r="E25" s="177"/>
      <c r="F25" s="183"/>
      <c r="G25" s="183"/>
      <c r="H25" s="183"/>
      <c r="I25" s="183"/>
      <c r="J25" s="183"/>
      <c r="K25" s="183"/>
      <c r="L25" s="178"/>
      <c r="M25" s="473"/>
      <c r="N25" s="473"/>
      <c r="O25" s="473"/>
      <c r="P25" s="473"/>
      <c r="Q25" s="174">
        <f t="shared" si="0"/>
        <v>0</v>
      </c>
      <c r="R25" s="52">
        <v>3.6499999999999998E-2</v>
      </c>
      <c r="S25" s="53" t="s">
        <v>71</v>
      </c>
      <c r="T25" s="583">
        <f>Q25*R25*U25*(44/12)*1000</f>
        <v>0</v>
      </c>
      <c r="U25" s="783">
        <v>1.8700000000000001E-2</v>
      </c>
      <c r="V25" s="45" t="s">
        <v>208</v>
      </c>
      <c r="AC25" s="36">
        <f>Q25*R25</f>
        <v>0</v>
      </c>
    </row>
    <row r="26" spans="2:29">
      <c r="B26" s="1084" t="s">
        <v>73</v>
      </c>
      <c r="C26" s="1085"/>
      <c r="D26" s="57" t="s">
        <v>62</v>
      </c>
      <c r="E26" s="479"/>
      <c r="F26" s="480"/>
      <c r="G26" s="480"/>
      <c r="H26" s="480"/>
      <c r="I26" s="480"/>
      <c r="J26" s="480"/>
      <c r="K26" s="480"/>
      <c r="L26" s="480"/>
      <c r="M26" s="480"/>
      <c r="N26" s="480"/>
      <c r="O26" s="480"/>
      <c r="P26" s="481"/>
      <c r="Q26" s="180">
        <f t="shared" si="0"/>
        <v>0</v>
      </c>
      <c r="R26" s="58"/>
      <c r="S26" s="59"/>
      <c r="T26" s="194"/>
      <c r="U26" s="353"/>
      <c r="V26" s="45"/>
    </row>
    <row r="27" spans="2:29">
      <c r="B27" s="1081" t="s">
        <v>26</v>
      </c>
      <c r="C27" s="46" t="s">
        <v>74</v>
      </c>
      <c r="D27" s="47" t="s">
        <v>75</v>
      </c>
      <c r="E27" s="184"/>
      <c r="F27" s="185"/>
      <c r="G27" s="185"/>
      <c r="H27" s="185"/>
      <c r="I27" s="185"/>
      <c r="J27" s="185"/>
      <c r="K27" s="185"/>
      <c r="L27" s="186"/>
      <c r="M27" s="474"/>
      <c r="N27" s="474"/>
      <c r="O27" s="474"/>
      <c r="P27" s="474"/>
      <c r="Q27" s="187">
        <f t="shared" si="0"/>
        <v>0</v>
      </c>
      <c r="R27" s="514"/>
      <c r="S27" s="60" t="s">
        <v>76</v>
      </c>
      <c r="T27" s="581">
        <f>Q27*U27</f>
        <v>0</v>
      </c>
      <c r="U27" s="782">
        <v>5.3199999999999997E-2</v>
      </c>
      <c r="V27" s="45" t="s">
        <v>147</v>
      </c>
      <c r="AC27" s="36">
        <f>Q27*R27</f>
        <v>0</v>
      </c>
    </row>
    <row r="28" spans="2:29">
      <c r="B28" s="1083"/>
      <c r="C28" s="482" t="s">
        <v>440</v>
      </c>
      <c r="D28" s="65" t="s">
        <v>218</v>
      </c>
      <c r="E28" s="171"/>
      <c r="F28" s="171"/>
      <c r="G28" s="171"/>
      <c r="H28" s="171"/>
      <c r="I28" s="171"/>
      <c r="J28" s="171"/>
      <c r="K28" s="171"/>
      <c r="L28" s="172"/>
      <c r="M28" s="476"/>
      <c r="N28" s="476"/>
      <c r="O28" s="476"/>
      <c r="P28" s="476"/>
      <c r="Q28" s="152">
        <f t="shared" si="0"/>
        <v>0</v>
      </c>
      <c r="R28" s="515"/>
      <c r="S28" s="517"/>
      <c r="T28" s="487" t="str">
        <f>IF(U28="","",Q28*R28*U28*(44/12)*1000)</f>
        <v/>
      </c>
      <c r="U28" s="518"/>
      <c r="V28" s="250" t="s">
        <v>208</v>
      </c>
      <c r="AC28" s="36">
        <f>Q28*R28</f>
        <v>0</v>
      </c>
    </row>
    <row r="29" spans="2:29">
      <c r="B29" s="1082"/>
      <c r="C29" s="483" t="s">
        <v>441</v>
      </c>
      <c r="D29" s="61" t="s">
        <v>219</v>
      </c>
      <c r="E29" s="165"/>
      <c r="F29" s="165"/>
      <c r="G29" s="165"/>
      <c r="H29" s="165"/>
      <c r="I29" s="165"/>
      <c r="J29" s="165"/>
      <c r="K29" s="165"/>
      <c r="L29" s="166"/>
      <c r="M29" s="477"/>
      <c r="N29" s="477"/>
      <c r="O29" s="477"/>
      <c r="P29" s="477"/>
      <c r="Q29" s="188">
        <f>SUM(E29:P29)</f>
        <v>0</v>
      </c>
      <c r="R29" s="516"/>
      <c r="S29" s="519"/>
      <c r="T29" s="488" t="str">
        <f>IF(U29="","",Q29*R29*U29*(44/12)*1000)</f>
        <v/>
      </c>
      <c r="U29" s="520"/>
      <c r="V29" s="250" t="s">
        <v>208</v>
      </c>
      <c r="AC29" s="36">
        <f>Q29*R29</f>
        <v>0</v>
      </c>
    </row>
    <row r="30" spans="2:29" ht="17.25" thickBot="1">
      <c r="B30" s="1115" t="s">
        <v>77</v>
      </c>
      <c r="C30" s="1116"/>
      <c r="D30" s="354" t="s">
        <v>62</v>
      </c>
      <c r="E30" s="355"/>
      <c r="F30" s="356"/>
      <c r="G30" s="356"/>
      <c r="H30" s="356"/>
      <c r="I30" s="356"/>
      <c r="J30" s="356"/>
      <c r="K30" s="356"/>
      <c r="L30" s="356"/>
      <c r="M30" s="356"/>
      <c r="N30" s="356"/>
      <c r="O30" s="356"/>
      <c r="P30" s="356"/>
      <c r="Q30" s="357">
        <f t="shared" si="0"/>
        <v>0</v>
      </c>
      <c r="R30" s="358"/>
      <c r="S30" s="359"/>
      <c r="T30" s="360"/>
      <c r="U30" s="361"/>
      <c r="V30" s="45"/>
      <c r="AC30" s="36">
        <f>Q30*R30</f>
        <v>0</v>
      </c>
    </row>
    <row r="31" spans="2:29">
      <c r="T31" s="196"/>
    </row>
    <row r="32" spans="2:29" ht="16.5" customHeight="1">
      <c r="B32" s="38" t="s">
        <v>87</v>
      </c>
      <c r="C32" s="39"/>
      <c r="D32" s="63" t="s">
        <v>79</v>
      </c>
      <c r="E32" s="64"/>
      <c r="F32" s="64"/>
      <c r="G32" s="64"/>
      <c r="H32" s="64"/>
      <c r="I32" s="64"/>
      <c r="J32" s="64"/>
      <c r="K32" s="64"/>
      <c r="L32" s="64"/>
      <c r="M32" s="64"/>
      <c r="N32" s="64"/>
      <c r="O32" s="64"/>
      <c r="P32" s="64"/>
      <c r="Q32" s="64"/>
      <c r="R32" s="40"/>
      <c r="S32" s="40"/>
      <c r="T32" s="40"/>
      <c r="U32" s="458">
        <f>事業報告書!$J$10</f>
        <v>0</v>
      </c>
    </row>
    <row r="33" spans="2:23">
      <c r="B33" s="37"/>
      <c r="C33" s="39"/>
      <c r="D33" s="63"/>
      <c r="E33" s="64"/>
      <c r="F33" s="64"/>
      <c r="G33" s="64"/>
      <c r="H33" s="64"/>
      <c r="I33" s="64"/>
      <c r="J33" s="64"/>
      <c r="K33" s="64"/>
      <c r="L33" s="64"/>
      <c r="M33" s="64"/>
      <c r="N33" s="64"/>
      <c r="O33" s="64"/>
      <c r="P33" s="64"/>
      <c r="Q33" s="64"/>
      <c r="R33" s="40"/>
      <c r="S33" s="40"/>
      <c r="T33" s="40"/>
    </row>
    <row r="34" spans="2:23" ht="17.25" thickBot="1">
      <c r="B34" s="37" t="s">
        <v>186</v>
      </c>
      <c r="C34" s="39"/>
      <c r="D34" s="63"/>
      <c r="E34" s="64"/>
      <c r="F34" s="64"/>
      <c r="G34" s="64"/>
      <c r="H34" s="64"/>
      <c r="I34" s="64"/>
      <c r="J34" s="64"/>
      <c r="K34" s="64"/>
      <c r="L34" s="64"/>
      <c r="M34" s="64"/>
      <c r="N34" s="64"/>
      <c r="O34" s="64"/>
      <c r="P34" s="64"/>
      <c r="Q34" s="64"/>
      <c r="R34" s="40"/>
      <c r="S34" s="40"/>
      <c r="T34" s="40"/>
    </row>
    <row r="35" spans="2:23" ht="24.75">
      <c r="B35" s="1026"/>
      <c r="C35" s="1027"/>
      <c r="D35" s="1028"/>
      <c r="E35" s="349" t="str">
        <f t="shared" ref="E35:P35" si="2">E15</f>
        <v>４月</v>
      </c>
      <c r="F35" s="349" t="str">
        <f t="shared" si="2"/>
        <v>５月</v>
      </c>
      <c r="G35" s="349" t="str">
        <f t="shared" si="2"/>
        <v>６月</v>
      </c>
      <c r="H35" s="349" t="str">
        <f t="shared" si="2"/>
        <v>７月</v>
      </c>
      <c r="I35" s="349" t="str">
        <f t="shared" si="2"/>
        <v>８月</v>
      </c>
      <c r="J35" s="349" t="str">
        <f t="shared" si="2"/>
        <v>９月</v>
      </c>
      <c r="K35" s="349" t="str">
        <f t="shared" si="2"/>
        <v>１０月</v>
      </c>
      <c r="L35" s="349" t="str">
        <f t="shared" si="2"/>
        <v>１１月</v>
      </c>
      <c r="M35" s="349" t="str">
        <f t="shared" si="2"/>
        <v>１２月</v>
      </c>
      <c r="N35" s="349" t="str">
        <f t="shared" si="2"/>
        <v>１月</v>
      </c>
      <c r="O35" s="349" t="str">
        <f t="shared" si="2"/>
        <v>２月</v>
      </c>
      <c r="P35" s="349" t="str">
        <f t="shared" si="2"/>
        <v>３月</v>
      </c>
      <c r="Q35" s="352" t="s">
        <v>39</v>
      </c>
      <c r="R35" s="1104" t="s">
        <v>60</v>
      </c>
      <c r="S35" s="1105"/>
      <c r="T35" s="432" t="s">
        <v>309</v>
      </c>
      <c r="U35" s="512" t="s">
        <v>308</v>
      </c>
      <c r="V35" s="45"/>
    </row>
    <row r="36" spans="2:23">
      <c r="B36" s="1106" t="s">
        <v>23</v>
      </c>
      <c r="C36" s="46" t="s">
        <v>80</v>
      </c>
      <c r="D36" s="47" t="s">
        <v>105</v>
      </c>
      <c r="E36" s="189"/>
      <c r="F36" s="189"/>
      <c r="G36" s="189"/>
      <c r="H36" s="189"/>
      <c r="I36" s="189"/>
      <c r="J36" s="189"/>
      <c r="K36" s="189"/>
      <c r="L36" s="189"/>
      <c r="M36" s="189"/>
      <c r="N36" s="189"/>
      <c r="O36" s="189"/>
      <c r="P36" s="189"/>
      <c r="Q36" s="158">
        <f t="shared" ref="Q36:Q42" si="3">SUM(E36:P36)</f>
        <v>0</v>
      </c>
      <c r="R36" s="546">
        <v>8.6400000000000001E-3</v>
      </c>
      <c r="S36" s="48" t="s">
        <v>61</v>
      </c>
      <c r="T36" s="191">
        <f t="shared" ref="T36:T42" si="4">Q36*U36</f>
        <v>0</v>
      </c>
      <c r="U36" s="575">
        <f t="shared" ref="U36:U42" si="5">$U$12</f>
        <v>0.438</v>
      </c>
      <c r="V36" s="45" t="s">
        <v>199</v>
      </c>
    </row>
    <row r="37" spans="2:23">
      <c r="B37" s="1107"/>
      <c r="C37" s="50" t="s">
        <v>81</v>
      </c>
      <c r="D37" s="51" t="s">
        <v>105</v>
      </c>
      <c r="E37" s="160"/>
      <c r="F37" s="160"/>
      <c r="G37" s="160"/>
      <c r="H37" s="160"/>
      <c r="I37" s="160"/>
      <c r="J37" s="160"/>
      <c r="K37" s="160"/>
      <c r="L37" s="160"/>
      <c r="M37" s="160"/>
      <c r="N37" s="160"/>
      <c r="O37" s="160"/>
      <c r="P37" s="160"/>
      <c r="Q37" s="147">
        <f t="shared" si="3"/>
        <v>0</v>
      </c>
      <c r="R37" s="543">
        <v>8.6400000000000001E-3</v>
      </c>
      <c r="S37" s="53" t="s">
        <v>61</v>
      </c>
      <c r="T37" s="192">
        <f t="shared" si="4"/>
        <v>0</v>
      </c>
      <c r="U37" s="576">
        <f t="shared" si="5"/>
        <v>0.438</v>
      </c>
      <c r="V37" s="45" t="s">
        <v>199</v>
      </c>
    </row>
    <row r="38" spans="2:23">
      <c r="B38" s="1108"/>
      <c r="C38" s="54" t="s">
        <v>82</v>
      </c>
      <c r="D38" s="55" t="s">
        <v>105</v>
      </c>
      <c r="E38" s="190">
        <f>E36+E37</f>
        <v>0</v>
      </c>
      <c r="F38" s="190">
        <f t="shared" ref="F38:P38" si="6">F36+F37</f>
        <v>0</v>
      </c>
      <c r="G38" s="190">
        <f t="shared" si="6"/>
        <v>0</v>
      </c>
      <c r="H38" s="190">
        <f t="shared" si="6"/>
        <v>0</v>
      </c>
      <c r="I38" s="190">
        <f t="shared" si="6"/>
        <v>0</v>
      </c>
      <c r="J38" s="190">
        <f t="shared" si="6"/>
        <v>0</v>
      </c>
      <c r="K38" s="190">
        <f t="shared" si="6"/>
        <v>0</v>
      </c>
      <c r="L38" s="190">
        <f t="shared" si="6"/>
        <v>0</v>
      </c>
      <c r="M38" s="190">
        <f t="shared" si="6"/>
        <v>0</v>
      </c>
      <c r="N38" s="190">
        <f t="shared" si="6"/>
        <v>0</v>
      </c>
      <c r="O38" s="190">
        <f t="shared" si="6"/>
        <v>0</v>
      </c>
      <c r="P38" s="190">
        <f t="shared" si="6"/>
        <v>0</v>
      </c>
      <c r="Q38" s="175">
        <f t="shared" si="3"/>
        <v>0</v>
      </c>
      <c r="R38" s="545">
        <v>8.6400000000000001E-3</v>
      </c>
      <c r="S38" s="56" t="s">
        <v>61</v>
      </c>
      <c r="T38" s="193">
        <f t="shared" si="4"/>
        <v>0</v>
      </c>
      <c r="U38" s="578">
        <f t="shared" si="5"/>
        <v>0.438</v>
      </c>
      <c r="V38" s="45" t="s">
        <v>199</v>
      </c>
    </row>
    <row r="39" spans="2:23">
      <c r="B39" s="1109" t="s">
        <v>25</v>
      </c>
      <c r="C39" s="46" t="s">
        <v>83</v>
      </c>
      <c r="D39" s="47" t="s">
        <v>105</v>
      </c>
      <c r="E39" s="189"/>
      <c r="F39" s="189"/>
      <c r="G39" s="189"/>
      <c r="H39" s="189"/>
      <c r="I39" s="189"/>
      <c r="J39" s="189"/>
      <c r="K39" s="189"/>
      <c r="L39" s="189"/>
      <c r="M39" s="189"/>
      <c r="N39" s="189"/>
      <c r="O39" s="189"/>
      <c r="P39" s="189"/>
      <c r="Q39" s="158">
        <f>SUM(E39:P39)</f>
        <v>0</v>
      </c>
      <c r="R39" s="546">
        <v>8.6400000000000001E-3</v>
      </c>
      <c r="S39" s="48" t="s">
        <v>61</v>
      </c>
      <c r="T39" s="197">
        <f t="shared" si="4"/>
        <v>0</v>
      </c>
      <c r="U39" s="577">
        <f t="shared" si="5"/>
        <v>0.438</v>
      </c>
      <c r="V39" s="45" t="s">
        <v>199</v>
      </c>
    </row>
    <row r="40" spans="2:23">
      <c r="B40" s="1110"/>
      <c r="C40" s="46" t="s">
        <v>418</v>
      </c>
      <c r="D40" s="47" t="s">
        <v>99</v>
      </c>
      <c r="E40" s="189"/>
      <c r="F40" s="189"/>
      <c r="G40" s="189"/>
      <c r="H40" s="189"/>
      <c r="I40" s="189"/>
      <c r="J40" s="189"/>
      <c r="K40" s="189"/>
      <c r="L40" s="189"/>
      <c r="M40" s="189"/>
      <c r="N40" s="189"/>
      <c r="O40" s="189"/>
      <c r="P40" s="189"/>
      <c r="Q40" s="158">
        <f>SUM(E40:P40)</f>
        <v>0</v>
      </c>
      <c r="R40" s="778" t="s">
        <v>419</v>
      </c>
      <c r="S40" s="625" t="s">
        <v>419</v>
      </c>
      <c r="T40" s="191"/>
      <c r="U40" s="779"/>
      <c r="V40" s="45"/>
    </row>
    <row r="41" spans="2:23">
      <c r="B41" s="1106" t="s">
        <v>417</v>
      </c>
      <c r="C41" s="46" t="s">
        <v>85</v>
      </c>
      <c r="D41" s="47" t="s">
        <v>105</v>
      </c>
      <c r="E41" s="189"/>
      <c r="F41" s="189"/>
      <c r="G41" s="189"/>
      <c r="H41" s="189"/>
      <c r="I41" s="189"/>
      <c r="J41" s="189"/>
      <c r="K41" s="189"/>
      <c r="L41" s="189"/>
      <c r="M41" s="189"/>
      <c r="N41" s="189"/>
      <c r="O41" s="189"/>
      <c r="P41" s="189"/>
      <c r="Q41" s="158">
        <f t="shared" si="3"/>
        <v>0</v>
      </c>
      <c r="R41" s="546">
        <v>8.6400000000000001E-3</v>
      </c>
      <c r="S41" s="48" t="s">
        <v>61</v>
      </c>
      <c r="T41" s="195">
        <f t="shared" si="4"/>
        <v>0</v>
      </c>
      <c r="U41" s="579">
        <f t="shared" si="5"/>
        <v>0.438</v>
      </c>
      <c r="V41" s="45" t="s">
        <v>199</v>
      </c>
    </row>
    <row r="42" spans="2:23" ht="17.25" thickBot="1">
      <c r="B42" s="1111"/>
      <c r="C42" s="362" t="s">
        <v>86</v>
      </c>
      <c r="D42" s="363" t="s">
        <v>105</v>
      </c>
      <c r="E42" s="364"/>
      <c r="F42" s="364"/>
      <c r="G42" s="364"/>
      <c r="H42" s="364"/>
      <c r="I42" s="364"/>
      <c r="J42" s="364"/>
      <c r="K42" s="364"/>
      <c r="L42" s="364"/>
      <c r="M42" s="364"/>
      <c r="N42" s="364"/>
      <c r="O42" s="364"/>
      <c r="P42" s="364"/>
      <c r="Q42" s="357">
        <f t="shared" si="3"/>
        <v>0</v>
      </c>
      <c r="R42" s="547">
        <v>8.6400000000000001E-3</v>
      </c>
      <c r="S42" s="365" t="s">
        <v>61</v>
      </c>
      <c r="T42" s="366">
        <f t="shared" si="4"/>
        <v>0</v>
      </c>
      <c r="U42" s="580">
        <f t="shared" si="5"/>
        <v>0.438</v>
      </c>
      <c r="V42" s="45" t="s">
        <v>199</v>
      </c>
    </row>
    <row r="43" spans="2:23">
      <c r="W43" s="196">
        <f>SUM(T36:T42)</f>
        <v>0</v>
      </c>
    </row>
    <row r="44" spans="2:23">
      <c r="B44" s="38" t="s">
        <v>92</v>
      </c>
      <c r="C44" s="39"/>
      <c r="E44" s="37" t="s">
        <v>187</v>
      </c>
      <c r="F44" s="64"/>
      <c r="G44" s="64"/>
      <c r="H44" s="64"/>
      <c r="I44" s="64"/>
      <c r="J44" s="64"/>
      <c r="K44" s="64"/>
      <c r="L44" s="64"/>
      <c r="M44" s="64"/>
      <c r="N44" s="64"/>
      <c r="O44" s="64"/>
      <c r="P44" s="64"/>
      <c r="Q44" s="64"/>
    </row>
    <row r="45" spans="2:23" ht="17.25" thickBot="1">
      <c r="B45" s="37" t="s">
        <v>424</v>
      </c>
      <c r="C45" s="39"/>
      <c r="D45" s="37"/>
      <c r="E45" s="39"/>
      <c r="F45" s="64"/>
      <c r="G45" s="64"/>
      <c r="H45" s="64"/>
      <c r="I45" s="64"/>
      <c r="J45" s="64"/>
      <c r="K45" s="64"/>
      <c r="L45" s="64"/>
      <c r="M45" s="64"/>
      <c r="N45" s="64"/>
      <c r="O45" s="64"/>
      <c r="P45" s="64"/>
      <c r="Q45" s="64"/>
    </row>
    <row r="46" spans="2:23" ht="26.85" customHeight="1">
      <c r="B46" s="1026"/>
      <c r="C46" s="1027"/>
      <c r="D46" s="1028"/>
      <c r="E46" s="349" t="str">
        <f>E35</f>
        <v>４月</v>
      </c>
      <c r="F46" s="349" t="str">
        <f t="shared" ref="F46:O46" si="7">F35</f>
        <v>５月</v>
      </c>
      <c r="G46" s="349" t="str">
        <f t="shared" si="7"/>
        <v>６月</v>
      </c>
      <c r="H46" s="349" t="str">
        <f t="shared" si="7"/>
        <v>７月</v>
      </c>
      <c r="I46" s="349" t="str">
        <f t="shared" si="7"/>
        <v>８月</v>
      </c>
      <c r="J46" s="349" t="str">
        <f t="shared" si="7"/>
        <v>９月</v>
      </c>
      <c r="K46" s="349" t="str">
        <f t="shared" si="7"/>
        <v>１０月</v>
      </c>
      <c r="L46" s="349" t="str">
        <f t="shared" si="7"/>
        <v>１１月</v>
      </c>
      <c r="M46" s="349" t="str">
        <f t="shared" si="7"/>
        <v>１２月</v>
      </c>
      <c r="N46" s="349" t="str">
        <f t="shared" si="7"/>
        <v>１月</v>
      </c>
      <c r="O46" s="349" t="str">
        <f t="shared" si="7"/>
        <v>２月</v>
      </c>
      <c r="P46" s="349" t="str">
        <f>P35</f>
        <v>３月</v>
      </c>
      <c r="Q46" s="367" t="s">
        <v>39</v>
      </c>
      <c r="R46" s="1112" t="s">
        <v>322</v>
      </c>
      <c r="S46" s="1113"/>
      <c r="T46" s="1114"/>
    </row>
    <row r="47" spans="2:23">
      <c r="B47" s="738" t="s">
        <v>88</v>
      </c>
      <c r="C47" s="46" t="s">
        <v>483</v>
      </c>
      <c r="D47" s="47" t="s">
        <v>105</v>
      </c>
      <c r="E47" s="143"/>
      <c r="F47" s="143"/>
      <c r="G47" s="143"/>
      <c r="H47" s="143"/>
      <c r="I47" s="143"/>
      <c r="J47" s="143"/>
      <c r="K47" s="143"/>
      <c r="L47" s="143"/>
      <c r="M47" s="143"/>
      <c r="N47" s="143"/>
      <c r="O47" s="143"/>
      <c r="P47" s="143"/>
      <c r="Q47" s="368">
        <f t="shared" ref="Q47:Q75" si="8">SUM(E47:P47)</f>
        <v>0</v>
      </c>
      <c r="R47" s="552"/>
      <c r="S47" s="553"/>
      <c r="T47" s="554"/>
      <c r="W47" s="62">
        <f>Q47</f>
        <v>0</v>
      </c>
    </row>
    <row r="48" spans="2:23">
      <c r="B48" s="739"/>
      <c r="C48" s="50" t="s">
        <v>209</v>
      </c>
      <c r="D48" s="51" t="s">
        <v>89</v>
      </c>
      <c r="E48" s="144"/>
      <c r="F48" s="145"/>
      <c r="G48" s="145"/>
      <c r="H48" s="145"/>
      <c r="I48" s="145"/>
      <c r="J48" s="145"/>
      <c r="K48" s="145"/>
      <c r="L48" s="145"/>
      <c r="M48" s="145"/>
      <c r="N48" s="145"/>
      <c r="O48" s="145"/>
      <c r="P48" s="146"/>
      <c r="Q48" s="369">
        <f t="shared" si="8"/>
        <v>0</v>
      </c>
      <c r="R48" s="558"/>
      <c r="S48" s="556"/>
      <c r="T48" s="557"/>
    </row>
    <row r="49" spans="2:23">
      <c r="B49" s="739"/>
      <c r="C49" s="50" t="s">
        <v>66</v>
      </c>
      <c r="D49" s="76" t="s">
        <v>642</v>
      </c>
      <c r="E49" s="148"/>
      <c r="F49" s="149"/>
      <c r="G49" s="149"/>
      <c r="H49" s="149"/>
      <c r="I49" s="149"/>
      <c r="J49" s="149"/>
      <c r="K49" s="149"/>
      <c r="L49" s="149"/>
      <c r="M49" s="149"/>
      <c r="N49" s="149"/>
      <c r="O49" s="150"/>
      <c r="P49" s="151"/>
      <c r="Q49" s="370">
        <f t="shared" si="8"/>
        <v>0</v>
      </c>
      <c r="R49" s="558"/>
      <c r="S49" s="556"/>
      <c r="T49" s="557"/>
    </row>
    <row r="50" spans="2:23">
      <c r="B50" s="739"/>
      <c r="C50" s="50" t="s">
        <v>206</v>
      </c>
      <c r="D50" s="76" t="s">
        <v>70</v>
      </c>
      <c r="E50" s="148"/>
      <c r="F50" s="149"/>
      <c r="G50" s="149"/>
      <c r="H50" s="149"/>
      <c r="I50" s="149"/>
      <c r="J50" s="149"/>
      <c r="K50" s="149"/>
      <c r="L50" s="149"/>
      <c r="M50" s="149"/>
      <c r="N50" s="149"/>
      <c r="O50" s="150"/>
      <c r="P50" s="151"/>
      <c r="Q50" s="370">
        <f t="shared" si="8"/>
        <v>0</v>
      </c>
      <c r="R50" s="558"/>
      <c r="S50" s="556"/>
      <c r="T50" s="557"/>
    </row>
    <row r="51" spans="2:23">
      <c r="B51" s="739"/>
      <c r="C51" s="50" t="s">
        <v>205</v>
      </c>
      <c r="D51" s="51" t="s">
        <v>207</v>
      </c>
      <c r="E51" s="148"/>
      <c r="F51" s="149"/>
      <c r="G51" s="149"/>
      <c r="H51" s="149"/>
      <c r="I51" s="149"/>
      <c r="J51" s="149"/>
      <c r="K51" s="149"/>
      <c r="L51" s="149"/>
      <c r="M51" s="149"/>
      <c r="N51" s="149"/>
      <c r="O51" s="150"/>
      <c r="P51" s="151"/>
      <c r="Q51" s="370">
        <f>SUM(E51:P51)</f>
        <v>0</v>
      </c>
      <c r="R51" s="558"/>
      <c r="S51" s="556"/>
      <c r="T51" s="557"/>
    </row>
    <row r="52" spans="2:23">
      <c r="B52" s="739"/>
      <c r="C52" s="50" t="s">
        <v>72</v>
      </c>
      <c r="D52" s="51" t="s">
        <v>70</v>
      </c>
      <c r="E52" s="148"/>
      <c r="F52" s="149"/>
      <c r="G52" s="149"/>
      <c r="H52" s="149"/>
      <c r="I52" s="149"/>
      <c r="J52" s="149"/>
      <c r="K52" s="149"/>
      <c r="L52" s="149"/>
      <c r="M52" s="149"/>
      <c r="N52" s="149"/>
      <c r="O52" s="150"/>
      <c r="P52" s="151"/>
      <c r="Q52" s="370">
        <f t="shared" si="8"/>
        <v>0</v>
      </c>
      <c r="R52" s="558"/>
      <c r="S52" s="556"/>
      <c r="T52" s="557"/>
    </row>
    <row r="53" spans="2:23">
      <c r="B53" s="739"/>
      <c r="C53" s="50" t="s">
        <v>74</v>
      </c>
      <c r="D53" s="51" t="s">
        <v>90</v>
      </c>
      <c r="E53" s="153"/>
      <c r="F53" s="154"/>
      <c r="G53" s="154"/>
      <c r="H53" s="154"/>
      <c r="I53" s="154"/>
      <c r="J53" s="154"/>
      <c r="K53" s="154"/>
      <c r="L53" s="154"/>
      <c r="M53" s="154"/>
      <c r="N53" s="154"/>
      <c r="O53" s="155"/>
      <c r="P53" s="156"/>
      <c r="Q53" s="370">
        <f t="shared" si="8"/>
        <v>0</v>
      </c>
      <c r="R53" s="558"/>
      <c r="S53" s="556"/>
      <c r="T53" s="557"/>
    </row>
    <row r="54" spans="2:23">
      <c r="B54" s="739"/>
      <c r="C54" s="50" t="str">
        <f>C28</f>
        <v>熱源（その他）</v>
      </c>
      <c r="D54" s="55" t="str">
        <f>IF(D28="","",D28)</f>
        <v>L1</v>
      </c>
      <c r="E54" s="549"/>
      <c r="F54" s="549"/>
      <c r="G54" s="549"/>
      <c r="H54" s="549"/>
      <c r="I54" s="549"/>
      <c r="J54" s="549"/>
      <c r="K54" s="549"/>
      <c r="L54" s="549"/>
      <c r="M54" s="549"/>
      <c r="N54" s="549"/>
      <c r="O54" s="550"/>
      <c r="P54" s="550"/>
      <c r="Q54" s="373">
        <f t="shared" si="8"/>
        <v>0</v>
      </c>
      <c r="R54" s="559"/>
      <c r="S54" s="560"/>
      <c r="T54" s="561"/>
    </row>
    <row r="55" spans="2:23">
      <c r="B55" s="738" t="s">
        <v>320</v>
      </c>
      <c r="C55" s="46" t="s">
        <v>483</v>
      </c>
      <c r="D55" s="47" t="s">
        <v>105</v>
      </c>
      <c r="E55" s="730"/>
      <c r="F55" s="731"/>
      <c r="G55" s="731"/>
      <c r="H55" s="731"/>
      <c r="I55" s="731"/>
      <c r="J55" s="731"/>
      <c r="K55" s="731"/>
      <c r="L55" s="731"/>
      <c r="M55" s="731"/>
      <c r="N55" s="731"/>
      <c r="O55" s="731"/>
      <c r="P55" s="732"/>
      <c r="Q55" s="379">
        <f t="shared" si="8"/>
        <v>0</v>
      </c>
      <c r="R55" s="562"/>
      <c r="S55" s="553"/>
      <c r="T55" s="554"/>
      <c r="W55" s="62">
        <f>Q55</f>
        <v>0</v>
      </c>
    </row>
    <row r="56" spans="2:23">
      <c r="B56" s="746" t="s">
        <v>91</v>
      </c>
      <c r="C56" s="46" t="s">
        <v>483</v>
      </c>
      <c r="D56" s="47" t="s">
        <v>105</v>
      </c>
      <c r="E56" s="157"/>
      <c r="F56" s="157"/>
      <c r="G56" s="157"/>
      <c r="H56" s="157"/>
      <c r="I56" s="157"/>
      <c r="J56" s="157"/>
      <c r="K56" s="157"/>
      <c r="L56" s="157"/>
      <c r="M56" s="157"/>
      <c r="N56" s="157"/>
      <c r="O56" s="157"/>
      <c r="P56" s="157"/>
      <c r="Q56" s="371">
        <f t="shared" si="8"/>
        <v>0</v>
      </c>
      <c r="R56" s="566"/>
      <c r="S56" s="567"/>
      <c r="T56" s="568"/>
      <c r="W56" s="62">
        <f>Q56</f>
        <v>0</v>
      </c>
    </row>
    <row r="57" spans="2:23">
      <c r="B57" s="1029" t="s">
        <v>25</v>
      </c>
      <c r="C57" s="46" t="s">
        <v>214</v>
      </c>
      <c r="D57" s="47" t="s">
        <v>89</v>
      </c>
      <c r="E57" s="163"/>
      <c r="F57" s="164"/>
      <c r="G57" s="164"/>
      <c r="H57" s="164"/>
      <c r="I57" s="164"/>
      <c r="J57" s="164"/>
      <c r="K57" s="164"/>
      <c r="L57" s="164"/>
      <c r="M57" s="164"/>
      <c r="N57" s="164"/>
      <c r="O57" s="164"/>
      <c r="P57" s="164"/>
      <c r="Q57" s="371">
        <f t="shared" si="8"/>
        <v>0</v>
      </c>
      <c r="R57" s="552"/>
      <c r="S57" s="553"/>
      <c r="T57" s="554"/>
      <c r="W57" s="62"/>
    </row>
    <row r="58" spans="2:23">
      <c r="B58" s="1030"/>
      <c r="C58" s="50" t="s">
        <v>66</v>
      </c>
      <c r="D58" s="76" t="s">
        <v>642</v>
      </c>
      <c r="E58" s="165"/>
      <c r="F58" s="166"/>
      <c r="G58" s="166"/>
      <c r="H58" s="166"/>
      <c r="I58" s="166"/>
      <c r="J58" s="166"/>
      <c r="K58" s="166"/>
      <c r="L58" s="166"/>
      <c r="M58" s="166"/>
      <c r="N58" s="166"/>
      <c r="O58" s="166"/>
      <c r="P58" s="151"/>
      <c r="Q58" s="372">
        <f>SUM(E58:P58)</f>
        <v>0</v>
      </c>
      <c r="R58" s="558"/>
      <c r="S58" s="556"/>
      <c r="T58" s="557"/>
      <c r="W58" s="49" t="s">
        <v>427</v>
      </c>
    </row>
    <row r="59" spans="2:23">
      <c r="B59" s="1088"/>
      <c r="C59" s="50" t="s">
        <v>206</v>
      </c>
      <c r="D59" s="51" t="s">
        <v>70</v>
      </c>
      <c r="E59" s="168"/>
      <c r="F59" s="169"/>
      <c r="G59" s="169"/>
      <c r="H59" s="169"/>
      <c r="I59" s="169"/>
      <c r="J59" s="169"/>
      <c r="K59" s="169"/>
      <c r="L59" s="169"/>
      <c r="M59" s="169"/>
      <c r="N59" s="169"/>
      <c r="O59" s="169"/>
      <c r="P59" s="170"/>
      <c r="Q59" s="370">
        <f t="shared" si="8"/>
        <v>0</v>
      </c>
      <c r="R59" s="558"/>
      <c r="S59" s="556"/>
      <c r="T59" s="557"/>
    </row>
    <row r="60" spans="2:23">
      <c r="B60" s="1089"/>
      <c r="C60" s="73" t="s">
        <v>205</v>
      </c>
      <c r="D60" s="74" t="s">
        <v>207</v>
      </c>
      <c r="E60" s="171"/>
      <c r="F60" s="172"/>
      <c r="G60" s="172"/>
      <c r="H60" s="172"/>
      <c r="I60" s="172"/>
      <c r="J60" s="172"/>
      <c r="K60" s="172"/>
      <c r="L60" s="172"/>
      <c r="M60" s="172"/>
      <c r="N60" s="172"/>
      <c r="O60" s="172"/>
      <c r="P60" s="173"/>
      <c r="Q60" s="373">
        <f>SUM(E60:P60)</f>
        <v>0</v>
      </c>
      <c r="R60" s="558"/>
      <c r="S60" s="556"/>
      <c r="T60" s="557"/>
    </row>
    <row r="61" spans="2:23">
      <c r="B61" s="1090"/>
      <c r="C61" s="54" t="s">
        <v>72</v>
      </c>
      <c r="D61" s="55" t="s">
        <v>207</v>
      </c>
      <c r="E61" s="172"/>
      <c r="F61" s="172"/>
      <c r="G61" s="172"/>
      <c r="H61" s="172"/>
      <c r="I61" s="172"/>
      <c r="J61" s="172"/>
      <c r="K61" s="172"/>
      <c r="L61" s="172"/>
      <c r="M61" s="172"/>
      <c r="N61" s="172"/>
      <c r="O61" s="172"/>
      <c r="P61" s="173"/>
      <c r="Q61" s="374">
        <f t="shared" si="8"/>
        <v>0</v>
      </c>
      <c r="R61" s="563"/>
      <c r="S61" s="564"/>
      <c r="T61" s="565"/>
    </row>
    <row r="62" spans="2:23" ht="16.5" customHeight="1">
      <c r="B62" s="741" t="s">
        <v>18</v>
      </c>
      <c r="C62" s="46" t="s">
        <v>483</v>
      </c>
      <c r="D62" s="47" t="s">
        <v>105</v>
      </c>
      <c r="E62" s="622"/>
      <c r="F62" s="622"/>
      <c r="G62" s="622"/>
      <c r="H62" s="622"/>
      <c r="I62" s="622"/>
      <c r="J62" s="622"/>
      <c r="K62" s="622"/>
      <c r="L62" s="622"/>
      <c r="M62" s="622"/>
      <c r="N62" s="622"/>
      <c r="O62" s="622"/>
      <c r="P62" s="622"/>
      <c r="Q62" s="371">
        <f t="shared" si="8"/>
        <v>0</v>
      </c>
      <c r="R62" s="566"/>
      <c r="S62" s="567"/>
      <c r="T62" s="568"/>
      <c r="U62" s="458">
        <f>事業報告書!$J$10</f>
        <v>0</v>
      </c>
      <c r="W62" s="62">
        <f>Q62</f>
        <v>0</v>
      </c>
    </row>
    <row r="63" spans="2:23">
      <c r="B63" s="746" t="s">
        <v>19</v>
      </c>
      <c r="C63" s="46" t="s">
        <v>483</v>
      </c>
      <c r="D63" s="47" t="s">
        <v>105</v>
      </c>
      <c r="E63" s="143"/>
      <c r="F63" s="143"/>
      <c r="G63" s="143"/>
      <c r="H63" s="143"/>
      <c r="I63" s="143"/>
      <c r="J63" s="143"/>
      <c r="K63" s="143"/>
      <c r="L63" s="143"/>
      <c r="M63" s="143"/>
      <c r="N63" s="143"/>
      <c r="O63" s="143"/>
      <c r="P63" s="143"/>
      <c r="Q63" s="371">
        <f t="shared" si="8"/>
        <v>0</v>
      </c>
      <c r="R63" s="566"/>
      <c r="S63" s="567"/>
      <c r="T63" s="568"/>
      <c r="U63" s="621"/>
      <c r="W63" s="62">
        <f>Q63</f>
        <v>0</v>
      </c>
    </row>
    <row r="64" spans="2:23">
      <c r="B64" s="746" t="s">
        <v>20</v>
      </c>
      <c r="C64" s="46" t="s">
        <v>483</v>
      </c>
      <c r="D64" s="47" t="s">
        <v>105</v>
      </c>
      <c r="E64" s="143"/>
      <c r="F64" s="143"/>
      <c r="G64" s="143"/>
      <c r="H64" s="143"/>
      <c r="I64" s="143"/>
      <c r="J64" s="143"/>
      <c r="K64" s="143"/>
      <c r="L64" s="143"/>
      <c r="M64" s="143"/>
      <c r="N64" s="143"/>
      <c r="O64" s="143"/>
      <c r="P64" s="143"/>
      <c r="Q64" s="371">
        <f t="shared" si="8"/>
        <v>0</v>
      </c>
      <c r="R64" s="552"/>
      <c r="S64" s="553"/>
      <c r="T64" s="554"/>
      <c r="U64" s="458"/>
      <c r="W64" s="62">
        <f>Q64</f>
        <v>0</v>
      </c>
    </row>
    <row r="65" spans="2:23">
      <c r="B65" s="743"/>
      <c r="C65" s="50" t="s">
        <v>209</v>
      </c>
      <c r="D65" s="51" t="s">
        <v>64</v>
      </c>
      <c r="E65" s="159"/>
      <c r="F65" s="161"/>
      <c r="G65" s="161"/>
      <c r="H65" s="161"/>
      <c r="I65" s="161"/>
      <c r="J65" s="161"/>
      <c r="K65" s="161"/>
      <c r="L65" s="161"/>
      <c r="M65" s="161"/>
      <c r="N65" s="161"/>
      <c r="O65" s="161"/>
      <c r="P65" s="162"/>
      <c r="Q65" s="369">
        <f t="shared" si="8"/>
        <v>0</v>
      </c>
      <c r="R65" s="558"/>
      <c r="S65" s="556"/>
      <c r="T65" s="557"/>
    </row>
    <row r="66" spans="2:23">
      <c r="B66" s="743"/>
      <c r="C66" s="50" t="s">
        <v>66</v>
      </c>
      <c r="D66" s="76" t="s">
        <v>642</v>
      </c>
      <c r="E66" s="168"/>
      <c r="F66" s="176"/>
      <c r="G66" s="169"/>
      <c r="H66" s="169"/>
      <c r="I66" s="169"/>
      <c r="J66" s="169"/>
      <c r="K66" s="169"/>
      <c r="L66" s="169"/>
      <c r="M66" s="169"/>
      <c r="N66" s="169"/>
      <c r="O66" s="169"/>
      <c r="P66" s="170"/>
      <c r="Q66" s="370">
        <f t="shared" si="8"/>
        <v>0</v>
      </c>
      <c r="R66" s="558"/>
      <c r="S66" s="556"/>
      <c r="T66" s="557"/>
    </row>
    <row r="67" spans="2:23">
      <c r="B67" s="743"/>
      <c r="C67" s="50" t="s">
        <v>206</v>
      </c>
      <c r="D67" s="51" t="s">
        <v>70</v>
      </c>
      <c r="E67" s="168"/>
      <c r="F67" s="176"/>
      <c r="G67" s="169"/>
      <c r="H67" s="169"/>
      <c r="I67" s="169"/>
      <c r="J67" s="169"/>
      <c r="K67" s="169"/>
      <c r="L67" s="169"/>
      <c r="M67" s="169"/>
      <c r="N67" s="169"/>
      <c r="O67" s="169"/>
      <c r="P67" s="170"/>
      <c r="Q67" s="370">
        <f t="shared" si="8"/>
        <v>0</v>
      </c>
      <c r="R67" s="558"/>
      <c r="S67" s="556"/>
      <c r="T67" s="557"/>
    </row>
    <row r="68" spans="2:23">
      <c r="B68" s="743"/>
      <c r="C68" s="73" t="s">
        <v>205</v>
      </c>
      <c r="D68" s="74" t="s">
        <v>207</v>
      </c>
      <c r="E68" s="168"/>
      <c r="F68" s="176"/>
      <c r="G68" s="169"/>
      <c r="H68" s="169"/>
      <c r="I68" s="169"/>
      <c r="J68" s="169"/>
      <c r="K68" s="169"/>
      <c r="L68" s="169"/>
      <c r="M68" s="169"/>
      <c r="N68" s="169"/>
      <c r="O68" s="169"/>
      <c r="P68" s="170"/>
      <c r="Q68" s="370">
        <f>SUM(E68:P68)</f>
        <v>0</v>
      </c>
      <c r="R68" s="558"/>
      <c r="S68" s="556"/>
      <c r="T68" s="557"/>
    </row>
    <row r="69" spans="2:23">
      <c r="B69" s="743"/>
      <c r="C69" s="50" t="s">
        <v>72</v>
      </c>
      <c r="D69" s="51" t="s">
        <v>70</v>
      </c>
      <c r="E69" s="168"/>
      <c r="F69" s="176"/>
      <c r="G69" s="169"/>
      <c r="H69" s="169"/>
      <c r="I69" s="169"/>
      <c r="J69" s="169"/>
      <c r="K69" s="169"/>
      <c r="L69" s="169"/>
      <c r="M69" s="169"/>
      <c r="N69" s="169"/>
      <c r="O69" s="169"/>
      <c r="P69" s="170"/>
      <c r="Q69" s="370">
        <f t="shared" si="8"/>
        <v>0</v>
      </c>
      <c r="R69" s="558"/>
      <c r="S69" s="556"/>
      <c r="T69" s="557"/>
    </row>
    <row r="70" spans="2:23">
      <c r="B70" s="744"/>
      <c r="C70" s="50" t="str">
        <f>C29</f>
        <v>給湯（その他）</v>
      </c>
      <c r="D70" s="55" t="str">
        <f>IF(D29="","",D29)</f>
        <v>L2</v>
      </c>
      <c r="E70" s="171"/>
      <c r="F70" s="171"/>
      <c r="G70" s="172"/>
      <c r="H70" s="172"/>
      <c r="I70" s="172"/>
      <c r="J70" s="172"/>
      <c r="K70" s="172"/>
      <c r="L70" s="172"/>
      <c r="M70" s="172"/>
      <c r="N70" s="172"/>
      <c r="O70" s="172"/>
      <c r="P70" s="173"/>
      <c r="Q70" s="374">
        <f t="shared" si="8"/>
        <v>0</v>
      </c>
      <c r="R70" s="563"/>
      <c r="S70" s="564"/>
      <c r="T70" s="565"/>
    </row>
    <row r="71" spans="2:23">
      <c r="B71" s="746" t="s">
        <v>21</v>
      </c>
      <c r="C71" s="46" t="s">
        <v>483</v>
      </c>
      <c r="D71" s="47" t="s">
        <v>105</v>
      </c>
      <c r="E71" s="157"/>
      <c r="F71" s="157"/>
      <c r="G71" s="157"/>
      <c r="H71" s="157"/>
      <c r="I71" s="157"/>
      <c r="J71" s="157"/>
      <c r="K71" s="157"/>
      <c r="L71" s="157"/>
      <c r="M71" s="157"/>
      <c r="N71" s="157"/>
      <c r="O71" s="157"/>
      <c r="P71" s="157"/>
      <c r="Q71" s="371">
        <f t="shared" si="8"/>
        <v>0</v>
      </c>
      <c r="R71" s="566"/>
      <c r="S71" s="567"/>
      <c r="T71" s="568"/>
      <c r="W71" s="62">
        <f>Q71</f>
        <v>0</v>
      </c>
    </row>
    <row r="72" spans="2:23" ht="24">
      <c r="B72" s="747" t="s">
        <v>438</v>
      </c>
      <c r="C72" s="46" t="s">
        <v>483</v>
      </c>
      <c r="D72" s="47" t="s">
        <v>105</v>
      </c>
      <c r="E72" s="157"/>
      <c r="F72" s="157"/>
      <c r="G72" s="157"/>
      <c r="H72" s="157"/>
      <c r="I72" s="157"/>
      <c r="J72" s="157"/>
      <c r="K72" s="157"/>
      <c r="L72" s="157"/>
      <c r="M72" s="157"/>
      <c r="N72" s="157"/>
      <c r="O72" s="157"/>
      <c r="P72" s="157"/>
      <c r="Q72" s="371">
        <f t="shared" si="8"/>
        <v>0</v>
      </c>
      <c r="R72" s="566"/>
      <c r="S72" s="567"/>
      <c r="T72" s="568"/>
      <c r="W72" s="62">
        <f>Q72</f>
        <v>0</v>
      </c>
    </row>
    <row r="73" spans="2:23" ht="24">
      <c r="B73" s="742" t="s">
        <v>439</v>
      </c>
      <c r="C73" s="46" t="s">
        <v>483</v>
      </c>
      <c r="D73" s="47" t="s">
        <v>105</v>
      </c>
      <c r="E73" s="157"/>
      <c r="F73" s="157"/>
      <c r="G73" s="157"/>
      <c r="H73" s="157"/>
      <c r="I73" s="157"/>
      <c r="J73" s="157"/>
      <c r="K73" s="157"/>
      <c r="L73" s="157"/>
      <c r="M73" s="157"/>
      <c r="N73" s="157"/>
      <c r="O73" s="157"/>
      <c r="P73" s="157"/>
      <c r="Q73" s="371">
        <f t="shared" si="8"/>
        <v>0</v>
      </c>
      <c r="R73" s="552"/>
      <c r="S73" s="553"/>
      <c r="T73" s="554"/>
      <c r="W73" s="62">
        <f>Q73</f>
        <v>0</v>
      </c>
    </row>
    <row r="74" spans="2:23">
      <c r="B74" s="748"/>
      <c r="C74" s="50" t="s">
        <v>209</v>
      </c>
      <c r="D74" s="51" t="s">
        <v>64</v>
      </c>
      <c r="E74" s="159"/>
      <c r="F74" s="161"/>
      <c r="G74" s="161"/>
      <c r="H74" s="161"/>
      <c r="I74" s="161"/>
      <c r="J74" s="161"/>
      <c r="K74" s="161"/>
      <c r="L74" s="161"/>
      <c r="M74" s="161"/>
      <c r="N74" s="161"/>
      <c r="O74" s="161"/>
      <c r="P74" s="162"/>
      <c r="Q74" s="369">
        <f t="shared" si="8"/>
        <v>0</v>
      </c>
      <c r="R74" s="555"/>
      <c r="S74" s="556"/>
      <c r="T74" s="557"/>
    </row>
    <row r="75" spans="2:23" ht="17.25" thickBot="1">
      <c r="B75" s="749"/>
      <c r="C75" s="362" t="s">
        <v>66</v>
      </c>
      <c r="D75" s="363" t="s">
        <v>643</v>
      </c>
      <c r="E75" s="375"/>
      <c r="F75" s="376"/>
      <c r="G75" s="376"/>
      <c r="H75" s="376"/>
      <c r="I75" s="376"/>
      <c r="J75" s="376"/>
      <c r="K75" s="376"/>
      <c r="L75" s="376"/>
      <c r="M75" s="376"/>
      <c r="N75" s="376"/>
      <c r="O75" s="376"/>
      <c r="P75" s="377"/>
      <c r="Q75" s="378">
        <f t="shared" si="8"/>
        <v>0</v>
      </c>
      <c r="R75" s="569"/>
      <c r="S75" s="570"/>
      <c r="T75" s="571"/>
    </row>
    <row r="76" spans="2:23" s="45" customFormat="1" ht="12"/>
    <row r="77" spans="2:23" s="45" customFormat="1" ht="12">
      <c r="G77" s="45" t="s">
        <v>134</v>
      </c>
      <c r="K77" s="137"/>
      <c r="L77" s="137"/>
      <c r="M77" s="137"/>
    </row>
    <row r="78" spans="2:23" s="45" customFormat="1" ht="12" customHeight="1">
      <c r="C78" s="1091" t="s">
        <v>256</v>
      </c>
      <c r="D78" s="1091"/>
      <c r="E78" s="1091"/>
      <c r="F78" s="1092"/>
      <c r="G78" s="44"/>
      <c r="H78" s="136" t="s">
        <v>126</v>
      </c>
      <c r="I78" s="1093" t="s">
        <v>101</v>
      </c>
      <c r="J78" s="1094"/>
      <c r="K78" s="1095" t="s">
        <v>102</v>
      </c>
      <c r="L78" s="1096"/>
      <c r="M78" s="1097"/>
      <c r="N78" s="1093" t="s">
        <v>130</v>
      </c>
      <c r="O78" s="1103"/>
      <c r="P78" s="1094"/>
    </row>
    <row r="79" spans="2:23" s="45" customFormat="1" ht="25.5">
      <c r="C79" s="1091"/>
      <c r="D79" s="1091"/>
      <c r="E79" s="1091"/>
      <c r="F79" s="1092"/>
      <c r="G79" s="44"/>
      <c r="H79" s="69" t="s">
        <v>133</v>
      </c>
      <c r="I79" s="136" t="s">
        <v>213</v>
      </c>
      <c r="J79" s="136" t="s">
        <v>127</v>
      </c>
      <c r="K79" s="136" t="s">
        <v>216</v>
      </c>
      <c r="L79" s="136" t="s">
        <v>205</v>
      </c>
      <c r="M79" s="136" t="s">
        <v>128</v>
      </c>
      <c r="N79" s="230" t="s">
        <v>129</v>
      </c>
      <c r="O79" s="676" t="str">
        <f>C54</f>
        <v>熱源（その他）</v>
      </c>
      <c r="P79" s="677" t="str">
        <f>C70</f>
        <v>給湯（その他）</v>
      </c>
    </row>
    <row r="80" spans="2:23" s="45" customFormat="1" ht="16.5" customHeight="1">
      <c r="C80" s="1091"/>
      <c r="D80" s="1091"/>
      <c r="E80" s="1091"/>
      <c r="F80" s="1092"/>
      <c r="G80" s="68" t="s">
        <v>131</v>
      </c>
      <c r="H80" s="198">
        <f>Q16+Q18+Q36+Q39+Q41</f>
        <v>0</v>
      </c>
      <c r="I80" s="198">
        <f>Q20</f>
        <v>0</v>
      </c>
      <c r="J80" s="199">
        <f>Q21</f>
        <v>0</v>
      </c>
      <c r="K80" s="199">
        <f>Q23</f>
        <v>0</v>
      </c>
      <c r="L80" s="199">
        <f>Q24</f>
        <v>0</v>
      </c>
      <c r="M80" s="199">
        <f>Q25</f>
        <v>0</v>
      </c>
      <c r="N80" s="199">
        <f>Q27</f>
        <v>0</v>
      </c>
      <c r="O80" s="199">
        <f>Q28</f>
        <v>0</v>
      </c>
      <c r="P80" s="199">
        <f>Q29</f>
        <v>0</v>
      </c>
    </row>
    <row r="81" spans="2:21" s="45" customFormat="1" ht="16.5" customHeight="1">
      <c r="C81" s="1091"/>
      <c r="D81" s="1091"/>
      <c r="E81" s="1091"/>
      <c r="F81" s="1092"/>
      <c r="G81" s="68" t="s">
        <v>132</v>
      </c>
      <c r="H81" s="198">
        <f>W47+W55+W56+W62+W63+W64+W71+W72+W73</f>
        <v>0</v>
      </c>
      <c r="I81" s="198">
        <f>Q48+Q57+Q65+Q74</f>
        <v>0</v>
      </c>
      <c r="J81" s="199">
        <f>Q49+Q66+Q75+Q58</f>
        <v>0</v>
      </c>
      <c r="K81" s="199">
        <f>Q50+Q59+Q67</f>
        <v>0</v>
      </c>
      <c r="L81" s="199">
        <f>Q51+Q60+Q68</f>
        <v>0</v>
      </c>
      <c r="M81" s="199">
        <f>Q52+Q69+Q61</f>
        <v>0</v>
      </c>
      <c r="N81" s="199">
        <f>Q53</f>
        <v>0</v>
      </c>
      <c r="O81" s="199">
        <f>Q54</f>
        <v>0</v>
      </c>
      <c r="P81" s="199">
        <f>Q70</f>
        <v>0</v>
      </c>
    </row>
    <row r="82" spans="2:21" s="45" customFormat="1" ht="16.5" customHeight="1">
      <c r="C82" s="1091"/>
      <c r="D82" s="1091"/>
      <c r="E82" s="1091"/>
      <c r="F82" s="1092"/>
      <c r="G82" s="44" t="s">
        <v>135</v>
      </c>
      <c r="H82" s="198">
        <f>H80-H81</f>
        <v>0</v>
      </c>
      <c r="I82" s="198">
        <f t="shared" ref="I82:O82" si="9">I80-I81</f>
        <v>0</v>
      </c>
      <c r="J82" s="199">
        <f t="shared" si="9"/>
        <v>0</v>
      </c>
      <c r="K82" s="199">
        <f t="shared" si="9"/>
        <v>0</v>
      </c>
      <c r="L82" s="199">
        <f>L80-L81</f>
        <v>0</v>
      </c>
      <c r="M82" s="199">
        <f t="shared" si="9"/>
        <v>0</v>
      </c>
      <c r="N82" s="199">
        <f t="shared" si="9"/>
        <v>0</v>
      </c>
      <c r="O82" s="199">
        <f t="shared" si="9"/>
        <v>0</v>
      </c>
      <c r="P82" s="513">
        <f>P80-P81</f>
        <v>0</v>
      </c>
    </row>
    <row r="83" spans="2:21" s="45" customFormat="1" ht="12"/>
    <row r="84" spans="2:21" s="45" customFormat="1" ht="17.25" thickBot="1">
      <c r="B84" s="38" t="s">
        <v>188</v>
      </c>
      <c r="D84" s="39"/>
      <c r="E84" s="37"/>
      <c r="F84" s="39"/>
      <c r="G84" s="39"/>
      <c r="H84" s="39"/>
      <c r="I84" s="39"/>
      <c r="J84" s="39"/>
      <c r="K84" s="71"/>
      <c r="L84" s="39"/>
      <c r="M84" s="72"/>
      <c r="N84" s="72"/>
      <c r="O84" s="39"/>
      <c r="P84" s="39"/>
      <c r="Q84" s="39"/>
      <c r="U84" s="458">
        <f>事業報告書!$J$10</f>
        <v>0</v>
      </c>
    </row>
    <row r="85" spans="2:21" s="45" customFormat="1" ht="12">
      <c r="B85" s="1026"/>
      <c r="C85" s="1027"/>
      <c r="D85" s="1028"/>
      <c r="E85" s="349" t="str">
        <f t="shared" ref="E85:P85" si="10">E46</f>
        <v>４月</v>
      </c>
      <c r="F85" s="349" t="str">
        <f t="shared" si="10"/>
        <v>５月</v>
      </c>
      <c r="G85" s="349" t="str">
        <f t="shared" si="10"/>
        <v>６月</v>
      </c>
      <c r="H85" s="349" t="str">
        <f t="shared" si="10"/>
        <v>７月</v>
      </c>
      <c r="I85" s="349" t="str">
        <f t="shared" si="10"/>
        <v>８月</v>
      </c>
      <c r="J85" s="349" t="str">
        <f t="shared" si="10"/>
        <v>９月</v>
      </c>
      <c r="K85" s="349" t="str">
        <f t="shared" si="10"/>
        <v>１０月</v>
      </c>
      <c r="L85" s="349" t="str">
        <f t="shared" si="10"/>
        <v>１１月</v>
      </c>
      <c r="M85" s="349" t="str">
        <f t="shared" si="10"/>
        <v>１２月</v>
      </c>
      <c r="N85" s="349" t="str">
        <f t="shared" si="10"/>
        <v>１月</v>
      </c>
      <c r="O85" s="349" t="str">
        <f t="shared" si="10"/>
        <v>２月</v>
      </c>
      <c r="P85" s="349" t="str">
        <f t="shared" si="10"/>
        <v>３月</v>
      </c>
      <c r="Q85" s="367" t="s">
        <v>39</v>
      </c>
    </row>
    <row r="86" spans="2:21" s="45" customFormat="1" ht="22.5" customHeight="1">
      <c r="B86" s="751" t="s">
        <v>100</v>
      </c>
      <c r="C86" s="46" t="s">
        <v>483</v>
      </c>
      <c r="D86" s="47" t="s">
        <v>105</v>
      </c>
      <c r="E86" s="200">
        <f t="shared" ref="E86:P86" si="11">E47+E56+E62+E63+E64+E71+E72+E73+E55</f>
        <v>0</v>
      </c>
      <c r="F86" s="200">
        <f t="shared" si="11"/>
        <v>0</v>
      </c>
      <c r="G86" s="200">
        <f t="shared" si="11"/>
        <v>0</v>
      </c>
      <c r="H86" s="200">
        <f t="shared" si="11"/>
        <v>0</v>
      </c>
      <c r="I86" s="200">
        <f t="shared" si="11"/>
        <v>0</v>
      </c>
      <c r="J86" s="200">
        <f t="shared" si="11"/>
        <v>0</v>
      </c>
      <c r="K86" s="200">
        <f t="shared" si="11"/>
        <v>0</v>
      </c>
      <c r="L86" s="200">
        <f t="shared" si="11"/>
        <v>0</v>
      </c>
      <c r="M86" s="200">
        <f t="shared" si="11"/>
        <v>0</v>
      </c>
      <c r="N86" s="200">
        <f t="shared" si="11"/>
        <v>0</v>
      </c>
      <c r="O86" s="200">
        <f t="shared" si="11"/>
        <v>0</v>
      </c>
      <c r="P86" s="200">
        <f t="shared" si="11"/>
        <v>0</v>
      </c>
      <c r="Q86" s="368">
        <f t="shared" ref="Q86:Q100" si="12">SUM(E86:P86)</f>
        <v>0</v>
      </c>
    </row>
    <row r="87" spans="2:21">
      <c r="B87" s="1081" t="s">
        <v>101</v>
      </c>
      <c r="C87" s="46" t="s">
        <v>209</v>
      </c>
      <c r="D87" s="47" t="s">
        <v>89</v>
      </c>
      <c r="E87" s="201">
        <f t="shared" ref="E87:P88" si="13">E48+E57+E65+E74</f>
        <v>0</v>
      </c>
      <c r="F87" s="201">
        <f t="shared" si="13"/>
        <v>0</v>
      </c>
      <c r="G87" s="201">
        <f t="shared" si="13"/>
        <v>0</v>
      </c>
      <c r="H87" s="201">
        <f t="shared" si="13"/>
        <v>0</v>
      </c>
      <c r="I87" s="201">
        <f t="shared" si="13"/>
        <v>0</v>
      </c>
      <c r="J87" s="201">
        <f t="shared" si="13"/>
        <v>0</v>
      </c>
      <c r="K87" s="201">
        <f t="shared" si="13"/>
        <v>0</v>
      </c>
      <c r="L87" s="201">
        <f t="shared" si="13"/>
        <v>0</v>
      </c>
      <c r="M87" s="201">
        <f t="shared" si="13"/>
        <v>0</v>
      </c>
      <c r="N87" s="201">
        <f t="shared" si="13"/>
        <v>0</v>
      </c>
      <c r="O87" s="201">
        <f t="shared" si="13"/>
        <v>0</v>
      </c>
      <c r="P87" s="201">
        <f t="shared" si="13"/>
        <v>0</v>
      </c>
      <c r="Q87" s="371">
        <f t="shared" si="12"/>
        <v>0</v>
      </c>
    </row>
    <row r="88" spans="2:21">
      <c r="B88" s="1082"/>
      <c r="C88" s="54" t="s">
        <v>66</v>
      </c>
      <c r="D88" s="55" t="s">
        <v>643</v>
      </c>
      <c r="E88" s="241">
        <f t="shared" si="13"/>
        <v>0</v>
      </c>
      <c r="F88" s="241">
        <f t="shared" si="13"/>
        <v>0</v>
      </c>
      <c r="G88" s="241">
        <f t="shared" si="13"/>
        <v>0</v>
      </c>
      <c r="H88" s="241">
        <f t="shared" si="13"/>
        <v>0</v>
      </c>
      <c r="I88" s="241">
        <f t="shared" si="13"/>
        <v>0</v>
      </c>
      <c r="J88" s="241">
        <f t="shared" si="13"/>
        <v>0</v>
      </c>
      <c r="K88" s="241">
        <f t="shared" si="13"/>
        <v>0</v>
      </c>
      <c r="L88" s="241">
        <f t="shared" si="13"/>
        <v>0</v>
      </c>
      <c r="M88" s="241">
        <f t="shared" si="13"/>
        <v>0</v>
      </c>
      <c r="N88" s="241">
        <f t="shared" si="13"/>
        <v>0</v>
      </c>
      <c r="O88" s="241">
        <f t="shared" si="13"/>
        <v>0</v>
      </c>
      <c r="P88" s="241">
        <f t="shared" si="13"/>
        <v>0</v>
      </c>
      <c r="Q88" s="374">
        <f t="shared" si="12"/>
        <v>0</v>
      </c>
    </row>
    <row r="89" spans="2:21">
      <c r="B89" s="1081" t="s">
        <v>102</v>
      </c>
      <c r="C89" s="46" t="s">
        <v>206</v>
      </c>
      <c r="D89" s="47" t="s">
        <v>103</v>
      </c>
      <c r="E89" s="242">
        <f t="shared" ref="E89:P91" si="14">E50+E59+E67</f>
        <v>0</v>
      </c>
      <c r="F89" s="242">
        <f t="shared" si="14"/>
        <v>0</v>
      </c>
      <c r="G89" s="242">
        <f t="shared" si="14"/>
        <v>0</v>
      </c>
      <c r="H89" s="242">
        <f t="shared" si="14"/>
        <v>0</v>
      </c>
      <c r="I89" s="242">
        <f t="shared" si="14"/>
        <v>0</v>
      </c>
      <c r="J89" s="242">
        <f t="shared" si="14"/>
        <v>0</v>
      </c>
      <c r="K89" s="242">
        <f t="shared" si="14"/>
        <v>0</v>
      </c>
      <c r="L89" s="242">
        <f t="shared" si="14"/>
        <v>0</v>
      </c>
      <c r="M89" s="242">
        <f t="shared" si="14"/>
        <v>0</v>
      </c>
      <c r="N89" s="242">
        <f t="shared" si="14"/>
        <v>0</v>
      </c>
      <c r="O89" s="242">
        <f t="shared" si="14"/>
        <v>0</v>
      </c>
      <c r="P89" s="242">
        <f t="shared" si="14"/>
        <v>0</v>
      </c>
      <c r="Q89" s="379">
        <f>SUM(E89:P89)</f>
        <v>0</v>
      </c>
    </row>
    <row r="90" spans="2:21">
      <c r="B90" s="1083"/>
      <c r="C90" s="134" t="s">
        <v>205</v>
      </c>
      <c r="D90" s="135" t="s">
        <v>207</v>
      </c>
      <c r="E90" s="243">
        <f t="shared" si="14"/>
        <v>0</v>
      </c>
      <c r="F90" s="243">
        <f t="shared" si="14"/>
        <v>0</v>
      </c>
      <c r="G90" s="243">
        <f t="shared" si="14"/>
        <v>0</v>
      </c>
      <c r="H90" s="243">
        <f t="shared" si="14"/>
        <v>0</v>
      </c>
      <c r="I90" s="243">
        <f t="shared" si="14"/>
        <v>0</v>
      </c>
      <c r="J90" s="243">
        <f t="shared" si="14"/>
        <v>0</v>
      </c>
      <c r="K90" s="243">
        <f t="shared" si="14"/>
        <v>0</v>
      </c>
      <c r="L90" s="243">
        <f t="shared" si="14"/>
        <v>0</v>
      </c>
      <c r="M90" s="243">
        <f t="shared" si="14"/>
        <v>0</v>
      </c>
      <c r="N90" s="243">
        <f t="shared" si="14"/>
        <v>0</v>
      </c>
      <c r="O90" s="243">
        <f t="shared" si="14"/>
        <v>0</v>
      </c>
      <c r="P90" s="243">
        <f t="shared" si="14"/>
        <v>0</v>
      </c>
      <c r="Q90" s="380">
        <f>SUM(E90:P90)</f>
        <v>0</v>
      </c>
    </row>
    <row r="91" spans="2:21">
      <c r="B91" s="1082"/>
      <c r="C91" s="54" t="s">
        <v>72</v>
      </c>
      <c r="D91" s="55" t="s">
        <v>103</v>
      </c>
      <c r="E91" s="241">
        <f t="shared" si="14"/>
        <v>0</v>
      </c>
      <c r="F91" s="241">
        <f t="shared" si="14"/>
        <v>0</v>
      </c>
      <c r="G91" s="241">
        <f t="shared" si="14"/>
        <v>0</v>
      </c>
      <c r="H91" s="241">
        <f t="shared" si="14"/>
        <v>0</v>
      </c>
      <c r="I91" s="241">
        <f t="shared" si="14"/>
        <v>0</v>
      </c>
      <c r="J91" s="241">
        <f t="shared" si="14"/>
        <v>0</v>
      </c>
      <c r="K91" s="241">
        <f t="shared" si="14"/>
        <v>0</v>
      </c>
      <c r="L91" s="241">
        <f t="shared" si="14"/>
        <v>0</v>
      </c>
      <c r="M91" s="241">
        <f t="shared" si="14"/>
        <v>0</v>
      </c>
      <c r="N91" s="241">
        <f t="shared" si="14"/>
        <v>0</v>
      </c>
      <c r="O91" s="241">
        <f t="shared" si="14"/>
        <v>0</v>
      </c>
      <c r="P91" s="241">
        <f t="shared" si="14"/>
        <v>0</v>
      </c>
      <c r="Q91" s="374">
        <f t="shared" si="12"/>
        <v>0</v>
      </c>
    </row>
    <row r="92" spans="2:21">
      <c r="B92" s="1083" t="s">
        <v>98</v>
      </c>
      <c r="C92" s="75" t="s">
        <v>74</v>
      </c>
      <c r="D92" s="76" t="s">
        <v>90</v>
      </c>
      <c r="E92" s="244">
        <f t="shared" ref="E92:P93" si="15">E53</f>
        <v>0</v>
      </c>
      <c r="F92" s="244">
        <f t="shared" si="15"/>
        <v>0</v>
      </c>
      <c r="G92" s="244">
        <f t="shared" si="15"/>
        <v>0</v>
      </c>
      <c r="H92" s="244">
        <f t="shared" si="15"/>
        <v>0</v>
      </c>
      <c r="I92" s="244">
        <f t="shared" si="15"/>
        <v>0</v>
      </c>
      <c r="J92" s="244">
        <f t="shared" si="15"/>
        <v>0</v>
      </c>
      <c r="K92" s="244">
        <f t="shared" si="15"/>
        <v>0</v>
      </c>
      <c r="L92" s="244">
        <f t="shared" si="15"/>
        <v>0</v>
      </c>
      <c r="M92" s="244">
        <f t="shared" si="15"/>
        <v>0</v>
      </c>
      <c r="N92" s="244">
        <f t="shared" si="15"/>
        <v>0</v>
      </c>
      <c r="O92" s="244">
        <f t="shared" si="15"/>
        <v>0</v>
      </c>
      <c r="P92" s="244">
        <f t="shared" si="15"/>
        <v>0</v>
      </c>
      <c r="Q92" s="372">
        <f t="shared" si="12"/>
        <v>0</v>
      </c>
    </row>
    <row r="93" spans="2:21">
      <c r="B93" s="1083"/>
      <c r="C93" s="75" t="str">
        <f>C28</f>
        <v>熱源（その他）</v>
      </c>
      <c r="D93" s="76" t="str">
        <f>D28</f>
        <v>L1</v>
      </c>
      <c r="E93" s="244">
        <f t="shared" si="15"/>
        <v>0</v>
      </c>
      <c r="F93" s="244">
        <f t="shared" si="15"/>
        <v>0</v>
      </c>
      <c r="G93" s="244">
        <f t="shared" si="15"/>
        <v>0</v>
      </c>
      <c r="H93" s="244">
        <f t="shared" si="15"/>
        <v>0</v>
      </c>
      <c r="I93" s="244">
        <f t="shared" si="15"/>
        <v>0</v>
      </c>
      <c r="J93" s="244">
        <f t="shared" si="15"/>
        <v>0</v>
      </c>
      <c r="K93" s="244">
        <f t="shared" si="15"/>
        <v>0</v>
      </c>
      <c r="L93" s="244">
        <f t="shared" si="15"/>
        <v>0</v>
      </c>
      <c r="M93" s="244">
        <f t="shared" si="15"/>
        <v>0</v>
      </c>
      <c r="N93" s="244">
        <f t="shared" si="15"/>
        <v>0</v>
      </c>
      <c r="O93" s="244">
        <f t="shared" si="15"/>
        <v>0</v>
      </c>
      <c r="P93" s="244">
        <f t="shared" si="15"/>
        <v>0</v>
      </c>
      <c r="Q93" s="372">
        <f>SUM(E93:P93)</f>
        <v>0</v>
      </c>
    </row>
    <row r="94" spans="2:21">
      <c r="B94" s="1082"/>
      <c r="C94" s="50" t="str">
        <f>C29</f>
        <v>給湯（その他）</v>
      </c>
      <c r="D94" s="51" t="str">
        <f>D29</f>
        <v>L2</v>
      </c>
      <c r="E94" s="245">
        <f t="shared" ref="E94:P94" si="16">E70</f>
        <v>0</v>
      </c>
      <c r="F94" s="245">
        <f t="shared" si="16"/>
        <v>0</v>
      </c>
      <c r="G94" s="245">
        <f t="shared" si="16"/>
        <v>0</v>
      </c>
      <c r="H94" s="245">
        <f t="shared" si="16"/>
        <v>0</v>
      </c>
      <c r="I94" s="245">
        <f t="shared" si="16"/>
        <v>0</v>
      </c>
      <c r="J94" s="245">
        <f t="shared" si="16"/>
        <v>0</v>
      </c>
      <c r="K94" s="245">
        <f t="shared" si="16"/>
        <v>0</v>
      </c>
      <c r="L94" s="245">
        <f t="shared" si="16"/>
        <v>0</v>
      </c>
      <c r="M94" s="245">
        <f t="shared" si="16"/>
        <v>0</v>
      </c>
      <c r="N94" s="245">
        <f t="shared" si="16"/>
        <v>0</v>
      </c>
      <c r="O94" s="245">
        <f t="shared" si="16"/>
        <v>0</v>
      </c>
      <c r="P94" s="245">
        <f t="shared" si="16"/>
        <v>0</v>
      </c>
      <c r="Q94" s="370">
        <f t="shared" si="12"/>
        <v>0</v>
      </c>
    </row>
    <row r="95" spans="2:21">
      <c r="B95" s="1098" t="s">
        <v>104</v>
      </c>
      <c r="C95" s="46" t="s">
        <v>80</v>
      </c>
      <c r="D95" s="47" t="s">
        <v>105</v>
      </c>
      <c r="E95" s="251">
        <f t="shared" ref="E95:P98" si="17">E36</f>
        <v>0</v>
      </c>
      <c r="F95" s="251">
        <f t="shared" si="17"/>
        <v>0</v>
      </c>
      <c r="G95" s="251">
        <f t="shared" si="17"/>
        <v>0</v>
      </c>
      <c r="H95" s="251">
        <f t="shared" si="17"/>
        <v>0</v>
      </c>
      <c r="I95" s="251">
        <f t="shared" si="17"/>
        <v>0</v>
      </c>
      <c r="J95" s="251">
        <f t="shared" si="17"/>
        <v>0</v>
      </c>
      <c r="K95" s="251">
        <f t="shared" si="17"/>
        <v>0</v>
      </c>
      <c r="L95" s="251">
        <f t="shared" si="17"/>
        <v>0</v>
      </c>
      <c r="M95" s="251">
        <f t="shared" si="17"/>
        <v>0</v>
      </c>
      <c r="N95" s="251">
        <f t="shared" si="17"/>
        <v>0</v>
      </c>
      <c r="O95" s="251">
        <f t="shared" si="17"/>
        <v>0</v>
      </c>
      <c r="P95" s="251">
        <f t="shared" si="17"/>
        <v>0</v>
      </c>
      <c r="Q95" s="379">
        <f t="shared" si="12"/>
        <v>0</v>
      </c>
    </row>
    <row r="96" spans="2:21">
      <c r="B96" s="1099"/>
      <c r="C96" s="50" t="s">
        <v>81</v>
      </c>
      <c r="D96" s="51" t="s">
        <v>105</v>
      </c>
      <c r="E96" s="252">
        <f t="shared" si="17"/>
        <v>0</v>
      </c>
      <c r="F96" s="245">
        <f t="shared" si="17"/>
        <v>0</v>
      </c>
      <c r="G96" s="245">
        <f t="shared" si="17"/>
        <v>0</v>
      </c>
      <c r="H96" s="245">
        <f t="shared" si="17"/>
        <v>0</v>
      </c>
      <c r="I96" s="245">
        <f t="shared" si="17"/>
        <v>0</v>
      </c>
      <c r="J96" s="245">
        <f t="shared" si="17"/>
        <v>0</v>
      </c>
      <c r="K96" s="245">
        <f t="shared" si="17"/>
        <v>0</v>
      </c>
      <c r="L96" s="245">
        <f t="shared" si="17"/>
        <v>0</v>
      </c>
      <c r="M96" s="245">
        <f t="shared" si="17"/>
        <v>0</v>
      </c>
      <c r="N96" s="245">
        <f t="shared" si="17"/>
        <v>0</v>
      </c>
      <c r="O96" s="245">
        <f t="shared" si="17"/>
        <v>0</v>
      </c>
      <c r="P96" s="253">
        <f t="shared" si="17"/>
        <v>0</v>
      </c>
      <c r="Q96" s="370">
        <f t="shared" si="12"/>
        <v>0</v>
      </c>
    </row>
    <row r="97" spans="2:21">
      <c r="B97" s="1100"/>
      <c r="C97" s="54" t="s">
        <v>82</v>
      </c>
      <c r="D97" s="55" t="s">
        <v>105</v>
      </c>
      <c r="E97" s="244">
        <f t="shared" si="17"/>
        <v>0</v>
      </c>
      <c r="F97" s="244">
        <f t="shared" si="17"/>
        <v>0</v>
      </c>
      <c r="G97" s="244">
        <f t="shared" si="17"/>
        <v>0</v>
      </c>
      <c r="H97" s="244">
        <f t="shared" si="17"/>
        <v>0</v>
      </c>
      <c r="I97" s="244">
        <f t="shared" si="17"/>
        <v>0</v>
      </c>
      <c r="J97" s="244">
        <f t="shared" si="17"/>
        <v>0</v>
      </c>
      <c r="K97" s="244">
        <f t="shared" si="17"/>
        <v>0</v>
      </c>
      <c r="L97" s="244">
        <f t="shared" si="17"/>
        <v>0</v>
      </c>
      <c r="M97" s="244">
        <f t="shared" si="17"/>
        <v>0</v>
      </c>
      <c r="N97" s="244">
        <f t="shared" si="17"/>
        <v>0</v>
      </c>
      <c r="O97" s="244">
        <f t="shared" si="17"/>
        <v>0</v>
      </c>
      <c r="P97" s="244">
        <f t="shared" si="17"/>
        <v>0</v>
      </c>
      <c r="Q97" s="370">
        <f t="shared" si="12"/>
        <v>0</v>
      </c>
    </row>
    <row r="98" spans="2:21">
      <c r="B98" s="381" t="s">
        <v>25</v>
      </c>
      <c r="C98" s="343" t="s">
        <v>83</v>
      </c>
      <c r="D98" s="57" t="s">
        <v>105</v>
      </c>
      <c r="E98" s="254">
        <f t="shared" si="17"/>
        <v>0</v>
      </c>
      <c r="F98" s="254">
        <f t="shared" si="17"/>
        <v>0</v>
      </c>
      <c r="G98" s="254">
        <f t="shared" si="17"/>
        <v>0</v>
      </c>
      <c r="H98" s="254">
        <f t="shared" si="17"/>
        <v>0</v>
      </c>
      <c r="I98" s="254">
        <f t="shared" si="17"/>
        <v>0</v>
      </c>
      <c r="J98" s="254">
        <f t="shared" si="17"/>
        <v>0</v>
      </c>
      <c r="K98" s="254">
        <f t="shared" si="17"/>
        <v>0</v>
      </c>
      <c r="L98" s="254">
        <f t="shared" si="17"/>
        <v>0</v>
      </c>
      <c r="M98" s="254">
        <f t="shared" si="17"/>
        <v>0</v>
      </c>
      <c r="N98" s="254">
        <f t="shared" si="17"/>
        <v>0</v>
      </c>
      <c r="O98" s="254">
        <f t="shared" si="17"/>
        <v>0</v>
      </c>
      <c r="P98" s="254">
        <f t="shared" si="17"/>
        <v>0</v>
      </c>
      <c r="Q98" s="382">
        <f t="shared" si="12"/>
        <v>0</v>
      </c>
    </row>
    <row r="99" spans="2:21" ht="20.25" customHeight="1">
      <c r="B99" s="1101" t="s">
        <v>106</v>
      </c>
      <c r="C99" s="75" t="s">
        <v>85</v>
      </c>
      <c r="D99" s="76" t="s">
        <v>105</v>
      </c>
      <c r="E99" s="244">
        <f t="shared" ref="E99:P100" si="18">E41</f>
        <v>0</v>
      </c>
      <c r="F99" s="244">
        <f t="shared" si="18"/>
        <v>0</v>
      </c>
      <c r="G99" s="244">
        <f t="shared" si="18"/>
        <v>0</v>
      </c>
      <c r="H99" s="244">
        <f t="shared" si="18"/>
        <v>0</v>
      </c>
      <c r="I99" s="244">
        <f t="shared" si="18"/>
        <v>0</v>
      </c>
      <c r="J99" s="244">
        <f t="shared" si="18"/>
        <v>0</v>
      </c>
      <c r="K99" s="244">
        <f t="shared" si="18"/>
        <v>0</v>
      </c>
      <c r="L99" s="244">
        <f t="shared" si="18"/>
        <v>0</v>
      </c>
      <c r="M99" s="244">
        <f t="shared" si="18"/>
        <v>0</v>
      </c>
      <c r="N99" s="244">
        <f t="shared" si="18"/>
        <v>0</v>
      </c>
      <c r="O99" s="244">
        <f t="shared" si="18"/>
        <v>0</v>
      </c>
      <c r="P99" s="244">
        <f t="shared" si="18"/>
        <v>0</v>
      </c>
      <c r="Q99" s="372">
        <f t="shared" si="12"/>
        <v>0</v>
      </c>
    </row>
    <row r="100" spans="2:21" ht="17.25" thickBot="1">
      <c r="B100" s="1102"/>
      <c r="C100" s="362" t="s">
        <v>86</v>
      </c>
      <c r="D100" s="363" t="s">
        <v>105</v>
      </c>
      <c r="E100" s="383">
        <f t="shared" si="18"/>
        <v>0</v>
      </c>
      <c r="F100" s="383">
        <f t="shared" si="18"/>
        <v>0</v>
      </c>
      <c r="G100" s="383">
        <f t="shared" si="18"/>
        <v>0</v>
      </c>
      <c r="H100" s="383">
        <f t="shared" si="18"/>
        <v>0</v>
      </c>
      <c r="I100" s="383">
        <f t="shared" si="18"/>
        <v>0</v>
      </c>
      <c r="J100" s="383">
        <f t="shared" si="18"/>
        <v>0</v>
      </c>
      <c r="K100" s="383">
        <f t="shared" si="18"/>
        <v>0</v>
      </c>
      <c r="L100" s="383">
        <f t="shared" si="18"/>
        <v>0</v>
      </c>
      <c r="M100" s="383">
        <f t="shared" si="18"/>
        <v>0</v>
      </c>
      <c r="N100" s="383">
        <f t="shared" si="18"/>
        <v>0</v>
      </c>
      <c r="O100" s="383">
        <f t="shared" si="18"/>
        <v>0</v>
      </c>
      <c r="P100" s="383">
        <f t="shared" si="18"/>
        <v>0</v>
      </c>
      <c r="Q100" s="378">
        <f t="shared" si="12"/>
        <v>0</v>
      </c>
    </row>
    <row r="101" spans="2:21">
      <c r="B101" s="484"/>
      <c r="C101" s="83"/>
      <c r="D101" s="83"/>
      <c r="E101" s="485"/>
      <c r="F101" s="485"/>
      <c r="G101" s="485"/>
      <c r="H101" s="485"/>
      <c r="I101" s="485"/>
      <c r="J101" s="485"/>
      <c r="K101" s="485"/>
      <c r="L101" s="485"/>
      <c r="M101" s="485"/>
      <c r="N101" s="485"/>
      <c r="O101" s="485"/>
      <c r="P101" s="485"/>
      <c r="Q101" s="485"/>
    </row>
    <row r="102" spans="2:21" ht="17.25" thickBot="1">
      <c r="B102" s="38" t="s">
        <v>189</v>
      </c>
      <c r="D102" s="39"/>
      <c r="E102" s="37"/>
      <c r="F102" s="39"/>
      <c r="G102" s="39"/>
      <c r="H102" s="39"/>
      <c r="I102" s="39"/>
      <c r="J102" s="39"/>
      <c r="K102" s="71"/>
      <c r="L102" s="39"/>
      <c r="M102" s="72"/>
      <c r="N102" s="72"/>
      <c r="O102" s="39"/>
      <c r="P102" s="39"/>
      <c r="Q102" s="39"/>
    </row>
    <row r="103" spans="2:21">
      <c r="B103" s="1026"/>
      <c r="C103" s="1027"/>
      <c r="D103" s="1028"/>
      <c r="E103" s="384" t="str">
        <f t="shared" ref="E103:P104" si="19">E85</f>
        <v>４月</v>
      </c>
      <c r="F103" s="384" t="str">
        <f t="shared" si="19"/>
        <v>５月</v>
      </c>
      <c r="G103" s="384" t="str">
        <f t="shared" si="19"/>
        <v>６月</v>
      </c>
      <c r="H103" s="384" t="str">
        <f t="shared" si="19"/>
        <v>７月</v>
      </c>
      <c r="I103" s="384" t="str">
        <f t="shared" si="19"/>
        <v>８月</v>
      </c>
      <c r="J103" s="384" t="str">
        <f t="shared" si="19"/>
        <v>９月</v>
      </c>
      <c r="K103" s="384" t="str">
        <f t="shared" si="19"/>
        <v>１０月</v>
      </c>
      <c r="L103" s="384" t="str">
        <f t="shared" si="19"/>
        <v>１１月</v>
      </c>
      <c r="M103" s="384" t="str">
        <f t="shared" si="19"/>
        <v>１２月</v>
      </c>
      <c r="N103" s="384" t="str">
        <f t="shared" si="19"/>
        <v>１月</v>
      </c>
      <c r="O103" s="384" t="str">
        <f t="shared" si="19"/>
        <v>２月</v>
      </c>
      <c r="P103" s="384" t="str">
        <f t="shared" si="19"/>
        <v>３月</v>
      </c>
      <c r="Q103" s="367" t="s">
        <v>39</v>
      </c>
    </row>
    <row r="104" spans="2:21" ht="36">
      <c r="B104" s="751" t="s">
        <v>107</v>
      </c>
      <c r="C104" s="46" t="s">
        <v>483</v>
      </c>
      <c r="D104" s="47" t="s">
        <v>105</v>
      </c>
      <c r="E104" s="202">
        <f t="shared" si="19"/>
        <v>0</v>
      </c>
      <c r="F104" s="203">
        <f t="shared" si="19"/>
        <v>0</v>
      </c>
      <c r="G104" s="203">
        <f t="shared" si="19"/>
        <v>0</v>
      </c>
      <c r="H104" s="203">
        <f t="shared" si="19"/>
        <v>0</v>
      </c>
      <c r="I104" s="203">
        <f t="shared" si="19"/>
        <v>0</v>
      </c>
      <c r="J104" s="203">
        <f t="shared" si="19"/>
        <v>0</v>
      </c>
      <c r="K104" s="203">
        <f t="shared" si="19"/>
        <v>0</v>
      </c>
      <c r="L104" s="203">
        <f t="shared" si="19"/>
        <v>0</v>
      </c>
      <c r="M104" s="203">
        <f t="shared" si="19"/>
        <v>0</v>
      </c>
      <c r="N104" s="203">
        <f t="shared" si="19"/>
        <v>0</v>
      </c>
      <c r="O104" s="203">
        <f t="shared" si="19"/>
        <v>0</v>
      </c>
      <c r="P104" s="204">
        <f t="shared" si="19"/>
        <v>0</v>
      </c>
      <c r="Q104" s="368">
        <f t="shared" ref="Q104:Q106" si="20">SUM(E104:P104)</f>
        <v>0</v>
      </c>
      <c r="S104" s="785"/>
    </row>
    <row r="105" spans="2:21">
      <c r="B105" s="342" t="s">
        <v>108</v>
      </c>
      <c r="C105" s="77"/>
      <c r="D105" s="57" t="s">
        <v>109</v>
      </c>
      <c r="E105" s="760">
        <f t="shared" ref="E105:P105" si="21">IF($Q$104&lt;&gt;0,ROUND(E104/$Q$104*100,3),0)</f>
        <v>0</v>
      </c>
      <c r="F105" s="205">
        <f t="shared" si="21"/>
        <v>0</v>
      </c>
      <c r="G105" s="205">
        <f t="shared" si="21"/>
        <v>0</v>
      </c>
      <c r="H105" s="205">
        <f t="shared" si="21"/>
        <v>0</v>
      </c>
      <c r="I105" s="205">
        <f t="shared" si="21"/>
        <v>0</v>
      </c>
      <c r="J105" s="205">
        <f t="shared" si="21"/>
        <v>0</v>
      </c>
      <c r="K105" s="205">
        <f t="shared" si="21"/>
        <v>0</v>
      </c>
      <c r="L105" s="205">
        <f t="shared" si="21"/>
        <v>0</v>
      </c>
      <c r="M105" s="205">
        <f t="shared" si="21"/>
        <v>0</v>
      </c>
      <c r="N105" s="205">
        <f t="shared" si="21"/>
        <v>0</v>
      </c>
      <c r="O105" s="205">
        <f t="shared" si="21"/>
        <v>0</v>
      </c>
      <c r="P105" s="206">
        <f t="shared" si="21"/>
        <v>0</v>
      </c>
      <c r="Q105" s="385">
        <f t="shared" si="20"/>
        <v>0</v>
      </c>
    </row>
    <row r="106" spans="2:21" ht="48.75" thickBot="1">
      <c r="B106" s="788" t="s">
        <v>110</v>
      </c>
      <c r="C106" s="787" t="s">
        <v>483</v>
      </c>
      <c r="D106" s="354" t="s">
        <v>105</v>
      </c>
      <c r="E106" s="789">
        <f t="shared" ref="E106:P106" si="22">E104-(E95+E98+E99)</f>
        <v>0</v>
      </c>
      <c r="F106" s="790">
        <f t="shared" si="22"/>
        <v>0</v>
      </c>
      <c r="G106" s="790">
        <f t="shared" si="22"/>
        <v>0</v>
      </c>
      <c r="H106" s="790">
        <f t="shared" si="22"/>
        <v>0</v>
      </c>
      <c r="I106" s="790">
        <f t="shared" si="22"/>
        <v>0</v>
      </c>
      <c r="J106" s="790">
        <f t="shared" si="22"/>
        <v>0</v>
      </c>
      <c r="K106" s="790">
        <f t="shared" si="22"/>
        <v>0</v>
      </c>
      <c r="L106" s="790">
        <f t="shared" si="22"/>
        <v>0</v>
      </c>
      <c r="M106" s="790">
        <f t="shared" si="22"/>
        <v>0</v>
      </c>
      <c r="N106" s="790">
        <f t="shared" si="22"/>
        <v>0</v>
      </c>
      <c r="O106" s="790">
        <f t="shared" si="22"/>
        <v>0</v>
      </c>
      <c r="P106" s="791">
        <f t="shared" si="22"/>
        <v>0</v>
      </c>
      <c r="Q106" s="792">
        <f t="shared" si="20"/>
        <v>0</v>
      </c>
    </row>
    <row r="107" spans="2:21" ht="17.25" thickBot="1">
      <c r="B107" s="38" t="s">
        <v>190</v>
      </c>
      <c r="D107" s="39"/>
      <c r="E107" s="37"/>
      <c r="F107" s="39"/>
      <c r="G107" s="39"/>
      <c r="H107" s="39"/>
      <c r="I107" s="39"/>
      <c r="J107" s="39"/>
      <c r="K107" s="71"/>
      <c r="L107" s="39"/>
      <c r="M107" s="72"/>
      <c r="N107" s="72"/>
      <c r="O107" s="39"/>
      <c r="P107" s="39"/>
      <c r="Q107" s="39"/>
      <c r="U107" s="458">
        <f>事業報告書!$J$10</f>
        <v>0</v>
      </c>
    </row>
    <row r="108" spans="2:21">
      <c r="B108" s="1026"/>
      <c r="C108" s="1027"/>
      <c r="D108" s="1028"/>
      <c r="E108" s="384" t="str">
        <f t="shared" ref="E108:P108" si="23">E103</f>
        <v>４月</v>
      </c>
      <c r="F108" s="384" t="str">
        <f t="shared" si="23"/>
        <v>５月</v>
      </c>
      <c r="G108" s="384" t="str">
        <f t="shared" si="23"/>
        <v>６月</v>
      </c>
      <c r="H108" s="384" t="str">
        <f t="shared" si="23"/>
        <v>７月</v>
      </c>
      <c r="I108" s="384" t="str">
        <f t="shared" si="23"/>
        <v>８月</v>
      </c>
      <c r="J108" s="384" t="str">
        <f t="shared" si="23"/>
        <v>９月</v>
      </c>
      <c r="K108" s="384" t="str">
        <f t="shared" si="23"/>
        <v>１０月</v>
      </c>
      <c r="L108" s="384" t="str">
        <f t="shared" si="23"/>
        <v>１１月</v>
      </c>
      <c r="M108" s="384" t="str">
        <f t="shared" si="23"/>
        <v>１２月</v>
      </c>
      <c r="N108" s="384" t="str">
        <f t="shared" si="23"/>
        <v>１月</v>
      </c>
      <c r="O108" s="384" t="str">
        <f t="shared" si="23"/>
        <v>２月</v>
      </c>
      <c r="P108" s="384" t="str">
        <f t="shared" si="23"/>
        <v>３月</v>
      </c>
      <c r="Q108" s="367" t="s">
        <v>39</v>
      </c>
    </row>
    <row r="109" spans="2:21" ht="48">
      <c r="B109" s="745" t="s">
        <v>111</v>
      </c>
      <c r="C109" s="46" t="s">
        <v>483</v>
      </c>
      <c r="D109" s="47" t="s">
        <v>99</v>
      </c>
      <c r="E109" s="698">
        <f t="shared" ref="E109:P109" si="24">E106*$E$140</f>
        <v>0</v>
      </c>
      <c r="F109" s="711">
        <f t="shared" si="24"/>
        <v>0</v>
      </c>
      <c r="G109" s="711">
        <f t="shared" si="24"/>
        <v>0</v>
      </c>
      <c r="H109" s="711">
        <f t="shared" si="24"/>
        <v>0</v>
      </c>
      <c r="I109" s="711">
        <f t="shared" si="24"/>
        <v>0</v>
      </c>
      <c r="J109" s="711">
        <f t="shared" si="24"/>
        <v>0</v>
      </c>
      <c r="K109" s="711">
        <f t="shared" si="24"/>
        <v>0</v>
      </c>
      <c r="L109" s="711">
        <f t="shared" si="24"/>
        <v>0</v>
      </c>
      <c r="M109" s="711">
        <f t="shared" si="24"/>
        <v>0</v>
      </c>
      <c r="N109" s="711">
        <f t="shared" si="24"/>
        <v>0</v>
      </c>
      <c r="O109" s="711">
        <f t="shared" si="24"/>
        <v>0</v>
      </c>
      <c r="P109" s="704">
        <f t="shared" si="24"/>
        <v>0</v>
      </c>
      <c r="Q109" s="386">
        <f t="shared" ref="Q109:Q124" si="25">SUM(E109:P109)</f>
        <v>0</v>
      </c>
    </row>
    <row r="110" spans="2:21">
      <c r="B110" s="1081" t="s">
        <v>101</v>
      </c>
      <c r="C110" s="46" t="s">
        <v>209</v>
      </c>
      <c r="D110" s="47" t="s">
        <v>99</v>
      </c>
      <c r="E110" s="700">
        <f>E87*$F$140</f>
        <v>0</v>
      </c>
      <c r="F110" s="713">
        <f t="shared" ref="F110:P110" si="26">F87*$F$140</f>
        <v>0</v>
      </c>
      <c r="G110" s="713">
        <f t="shared" si="26"/>
        <v>0</v>
      </c>
      <c r="H110" s="713">
        <f t="shared" si="26"/>
        <v>0</v>
      </c>
      <c r="I110" s="713">
        <f t="shared" si="26"/>
        <v>0</v>
      </c>
      <c r="J110" s="713">
        <f t="shared" si="26"/>
        <v>0</v>
      </c>
      <c r="K110" s="713">
        <f t="shared" si="26"/>
        <v>0</v>
      </c>
      <c r="L110" s="713">
        <f t="shared" si="26"/>
        <v>0</v>
      </c>
      <c r="M110" s="713">
        <f t="shared" si="26"/>
        <v>0</v>
      </c>
      <c r="N110" s="713">
        <f t="shared" si="26"/>
        <v>0</v>
      </c>
      <c r="O110" s="713">
        <f t="shared" si="26"/>
        <v>0</v>
      </c>
      <c r="P110" s="705">
        <f t="shared" si="26"/>
        <v>0</v>
      </c>
      <c r="Q110" s="386">
        <f t="shared" si="25"/>
        <v>0</v>
      </c>
    </row>
    <row r="111" spans="2:21">
      <c r="B111" s="1082"/>
      <c r="C111" s="54" t="s">
        <v>66</v>
      </c>
      <c r="D111" s="55" t="s">
        <v>99</v>
      </c>
      <c r="E111" s="701">
        <f t="shared" ref="E111:P111" si="27">E88*$G$140</f>
        <v>0</v>
      </c>
      <c r="F111" s="714">
        <f t="shared" si="27"/>
        <v>0</v>
      </c>
      <c r="G111" s="714">
        <f t="shared" si="27"/>
        <v>0</v>
      </c>
      <c r="H111" s="714">
        <f t="shared" si="27"/>
        <v>0</v>
      </c>
      <c r="I111" s="714">
        <f t="shared" si="27"/>
        <v>0</v>
      </c>
      <c r="J111" s="714">
        <f t="shared" si="27"/>
        <v>0</v>
      </c>
      <c r="K111" s="714">
        <f t="shared" si="27"/>
        <v>0</v>
      </c>
      <c r="L111" s="714">
        <f t="shared" si="27"/>
        <v>0</v>
      </c>
      <c r="M111" s="714">
        <f t="shared" si="27"/>
        <v>0</v>
      </c>
      <c r="N111" s="714">
        <f t="shared" si="27"/>
        <v>0</v>
      </c>
      <c r="O111" s="714">
        <f t="shared" si="27"/>
        <v>0</v>
      </c>
      <c r="P111" s="706">
        <f t="shared" si="27"/>
        <v>0</v>
      </c>
      <c r="Q111" s="388">
        <f t="shared" si="25"/>
        <v>0</v>
      </c>
    </row>
    <row r="112" spans="2:21">
      <c r="B112" s="1081" t="s">
        <v>102</v>
      </c>
      <c r="C112" s="75" t="s">
        <v>206</v>
      </c>
      <c r="D112" s="47" t="s">
        <v>99</v>
      </c>
      <c r="E112" s="700">
        <f>E89*$H$140</f>
        <v>0</v>
      </c>
      <c r="F112" s="713">
        <f t="shared" ref="F112:P112" si="28">F89*$H$140</f>
        <v>0</v>
      </c>
      <c r="G112" s="713">
        <f t="shared" si="28"/>
        <v>0</v>
      </c>
      <c r="H112" s="713">
        <f t="shared" si="28"/>
        <v>0</v>
      </c>
      <c r="I112" s="713">
        <f t="shared" si="28"/>
        <v>0</v>
      </c>
      <c r="J112" s="713">
        <f t="shared" si="28"/>
        <v>0</v>
      </c>
      <c r="K112" s="713">
        <f t="shared" si="28"/>
        <v>0</v>
      </c>
      <c r="L112" s="713">
        <f t="shared" si="28"/>
        <v>0</v>
      </c>
      <c r="M112" s="713">
        <f t="shared" si="28"/>
        <v>0</v>
      </c>
      <c r="N112" s="713">
        <f t="shared" si="28"/>
        <v>0</v>
      </c>
      <c r="O112" s="713">
        <f t="shared" si="28"/>
        <v>0</v>
      </c>
      <c r="P112" s="762">
        <f t="shared" si="28"/>
        <v>0</v>
      </c>
      <c r="Q112" s="386">
        <f t="shared" si="25"/>
        <v>0</v>
      </c>
    </row>
    <row r="113" spans="2:18">
      <c r="B113" s="1083"/>
      <c r="C113" s="134" t="s">
        <v>205</v>
      </c>
      <c r="D113" s="135" t="s">
        <v>99</v>
      </c>
      <c r="E113" s="702">
        <f>E90*$I$140</f>
        <v>0</v>
      </c>
      <c r="F113" s="715">
        <f t="shared" ref="F113:P113" si="29">F90*$I$140</f>
        <v>0</v>
      </c>
      <c r="G113" s="715">
        <f t="shared" si="29"/>
        <v>0</v>
      </c>
      <c r="H113" s="715">
        <f t="shared" si="29"/>
        <v>0</v>
      </c>
      <c r="I113" s="715">
        <f t="shared" si="29"/>
        <v>0</v>
      </c>
      <c r="J113" s="715">
        <f t="shared" si="29"/>
        <v>0</v>
      </c>
      <c r="K113" s="715">
        <f t="shared" si="29"/>
        <v>0</v>
      </c>
      <c r="L113" s="715">
        <f t="shared" si="29"/>
        <v>0</v>
      </c>
      <c r="M113" s="715">
        <f t="shared" si="29"/>
        <v>0</v>
      </c>
      <c r="N113" s="715">
        <f t="shared" si="29"/>
        <v>0</v>
      </c>
      <c r="O113" s="715">
        <f t="shared" si="29"/>
        <v>0</v>
      </c>
      <c r="P113" s="763">
        <f t="shared" si="29"/>
        <v>0</v>
      </c>
      <c r="Q113" s="389">
        <f>SUM(E113:P113)</f>
        <v>0</v>
      </c>
    </row>
    <row r="114" spans="2:18">
      <c r="B114" s="1082"/>
      <c r="C114" s="54" t="s">
        <v>72</v>
      </c>
      <c r="D114" s="55" t="s">
        <v>99</v>
      </c>
      <c r="E114" s="701">
        <f>E91*$J$140</f>
        <v>0</v>
      </c>
      <c r="F114" s="714">
        <f t="shared" ref="F114:P114" si="30">F91*$J$140</f>
        <v>0</v>
      </c>
      <c r="G114" s="714">
        <f t="shared" si="30"/>
        <v>0</v>
      </c>
      <c r="H114" s="714">
        <f t="shared" si="30"/>
        <v>0</v>
      </c>
      <c r="I114" s="714">
        <f t="shared" si="30"/>
        <v>0</v>
      </c>
      <c r="J114" s="714">
        <f t="shared" si="30"/>
        <v>0</v>
      </c>
      <c r="K114" s="714">
        <f t="shared" si="30"/>
        <v>0</v>
      </c>
      <c r="L114" s="714">
        <f t="shared" si="30"/>
        <v>0</v>
      </c>
      <c r="M114" s="714">
        <f t="shared" si="30"/>
        <v>0</v>
      </c>
      <c r="N114" s="714">
        <f t="shared" si="30"/>
        <v>0</v>
      </c>
      <c r="O114" s="714">
        <f t="shared" si="30"/>
        <v>0</v>
      </c>
      <c r="P114" s="764">
        <f t="shared" si="30"/>
        <v>0</v>
      </c>
      <c r="Q114" s="388">
        <f t="shared" si="25"/>
        <v>0</v>
      </c>
    </row>
    <row r="115" spans="2:18">
      <c r="B115" s="1081" t="s">
        <v>98</v>
      </c>
      <c r="C115" s="46" t="s">
        <v>74</v>
      </c>
      <c r="D115" s="47" t="s">
        <v>99</v>
      </c>
      <c r="E115" s="700">
        <f>IF($K$140="",0,E92*$K$140)</f>
        <v>0</v>
      </c>
      <c r="F115" s="713">
        <f t="shared" ref="F115:P115" si="31">IF($K$140="",0,F92*$K$140)</f>
        <v>0</v>
      </c>
      <c r="G115" s="713">
        <f t="shared" si="31"/>
        <v>0</v>
      </c>
      <c r="H115" s="713">
        <f t="shared" si="31"/>
        <v>0</v>
      </c>
      <c r="I115" s="713">
        <f t="shared" si="31"/>
        <v>0</v>
      </c>
      <c r="J115" s="713">
        <f t="shared" si="31"/>
        <v>0</v>
      </c>
      <c r="K115" s="713">
        <f t="shared" si="31"/>
        <v>0</v>
      </c>
      <c r="L115" s="713">
        <f t="shared" si="31"/>
        <v>0</v>
      </c>
      <c r="M115" s="713">
        <f t="shared" si="31"/>
        <v>0</v>
      </c>
      <c r="N115" s="713">
        <f t="shared" si="31"/>
        <v>0</v>
      </c>
      <c r="O115" s="713">
        <f t="shared" si="31"/>
        <v>0</v>
      </c>
      <c r="P115" s="705">
        <f t="shared" si="31"/>
        <v>0</v>
      </c>
      <c r="Q115" s="386">
        <f t="shared" si="25"/>
        <v>0</v>
      </c>
    </row>
    <row r="116" spans="2:18">
      <c r="B116" s="1083"/>
      <c r="C116" s="134" t="str">
        <f>C28</f>
        <v>熱源（その他）</v>
      </c>
      <c r="D116" s="135" t="s">
        <v>99</v>
      </c>
      <c r="E116" s="702">
        <f>IF($L$140="",0,E93*$L$140)</f>
        <v>0</v>
      </c>
      <c r="F116" s="715">
        <f t="shared" ref="F116:P116" si="32">IF($L$140="",0,F93*$L$140)</f>
        <v>0</v>
      </c>
      <c r="G116" s="715">
        <f t="shared" si="32"/>
        <v>0</v>
      </c>
      <c r="H116" s="715">
        <f t="shared" si="32"/>
        <v>0</v>
      </c>
      <c r="I116" s="715">
        <f t="shared" si="32"/>
        <v>0</v>
      </c>
      <c r="J116" s="715">
        <f t="shared" si="32"/>
        <v>0</v>
      </c>
      <c r="K116" s="715">
        <f t="shared" si="32"/>
        <v>0</v>
      </c>
      <c r="L116" s="715">
        <f t="shared" si="32"/>
        <v>0</v>
      </c>
      <c r="M116" s="715">
        <f t="shared" si="32"/>
        <v>0</v>
      </c>
      <c r="N116" s="715">
        <f t="shared" si="32"/>
        <v>0</v>
      </c>
      <c r="O116" s="715">
        <f t="shared" si="32"/>
        <v>0</v>
      </c>
      <c r="P116" s="707">
        <f t="shared" si="32"/>
        <v>0</v>
      </c>
      <c r="Q116" s="389">
        <f>SUM(E116:P116)</f>
        <v>0</v>
      </c>
    </row>
    <row r="117" spans="2:18">
      <c r="B117" s="1082"/>
      <c r="C117" s="54" t="str">
        <f>C29</f>
        <v>給湯（その他）</v>
      </c>
      <c r="D117" s="55" t="s">
        <v>99</v>
      </c>
      <c r="E117" s="701">
        <f>IF($M$140="",0,E94*$M$140)</f>
        <v>0</v>
      </c>
      <c r="F117" s="714">
        <f t="shared" ref="F117:P117" si="33">IF($M$140="",0,F94*$M$140)</f>
        <v>0</v>
      </c>
      <c r="G117" s="714">
        <f t="shared" si="33"/>
        <v>0</v>
      </c>
      <c r="H117" s="714">
        <f t="shared" si="33"/>
        <v>0</v>
      </c>
      <c r="I117" s="714">
        <f t="shared" si="33"/>
        <v>0</v>
      </c>
      <c r="J117" s="714">
        <f t="shared" si="33"/>
        <v>0</v>
      </c>
      <c r="K117" s="714">
        <f t="shared" si="33"/>
        <v>0</v>
      </c>
      <c r="L117" s="714">
        <f t="shared" si="33"/>
        <v>0</v>
      </c>
      <c r="M117" s="714">
        <f t="shared" si="33"/>
        <v>0</v>
      </c>
      <c r="N117" s="714">
        <f t="shared" si="33"/>
        <v>0</v>
      </c>
      <c r="O117" s="714">
        <f t="shared" si="33"/>
        <v>0</v>
      </c>
      <c r="P117" s="706">
        <f t="shared" si="33"/>
        <v>0</v>
      </c>
      <c r="Q117" s="388">
        <f t="shared" si="25"/>
        <v>0</v>
      </c>
    </row>
    <row r="118" spans="2:18">
      <c r="B118" s="1084" t="s">
        <v>112</v>
      </c>
      <c r="C118" s="1085"/>
      <c r="D118" s="57" t="s">
        <v>99</v>
      </c>
      <c r="E118" s="141">
        <f t="shared" ref="E118:P118" si="34">SUM(E109:E117)</f>
        <v>0</v>
      </c>
      <c r="F118" s="716">
        <f t="shared" si="34"/>
        <v>0</v>
      </c>
      <c r="G118" s="716">
        <f t="shared" si="34"/>
        <v>0</v>
      </c>
      <c r="H118" s="716">
        <f t="shared" si="34"/>
        <v>0</v>
      </c>
      <c r="I118" s="716">
        <f t="shared" si="34"/>
        <v>0</v>
      </c>
      <c r="J118" s="716">
        <f t="shared" si="34"/>
        <v>0</v>
      </c>
      <c r="K118" s="716">
        <f t="shared" si="34"/>
        <v>0</v>
      </c>
      <c r="L118" s="716">
        <f t="shared" si="34"/>
        <v>0</v>
      </c>
      <c r="M118" s="716">
        <f t="shared" si="34"/>
        <v>0</v>
      </c>
      <c r="N118" s="716">
        <f t="shared" si="34"/>
        <v>0</v>
      </c>
      <c r="O118" s="716">
        <f t="shared" si="34"/>
        <v>0</v>
      </c>
      <c r="P118" s="142">
        <f t="shared" si="34"/>
        <v>0</v>
      </c>
      <c r="Q118" s="386">
        <f t="shared" si="25"/>
        <v>0</v>
      </c>
    </row>
    <row r="119" spans="2:18">
      <c r="B119" s="1086" t="s">
        <v>423</v>
      </c>
      <c r="C119" s="1087"/>
      <c r="D119" s="57" t="s">
        <v>99</v>
      </c>
      <c r="E119" s="141">
        <f t="shared" ref="E119:P119" si="35">E97*$R$38+E99*$R$41+E100*$R$42</f>
        <v>0</v>
      </c>
      <c r="F119" s="716">
        <f t="shared" si="35"/>
        <v>0</v>
      </c>
      <c r="G119" s="716">
        <f t="shared" si="35"/>
        <v>0</v>
      </c>
      <c r="H119" s="716">
        <f t="shared" si="35"/>
        <v>0</v>
      </c>
      <c r="I119" s="716">
        <f t="shared" si="35"/>
        <v>0</v>
      </c>
      <c r="J119" s="716">
        <f t="shared" si="35"/>
        <v>0</v>
      </c>
      <c r="K119" s="716">
        <f t="shared" si="35"/>
        <v>0</v>
      </c>
      <c r="L119" s="716">
        <f t="shared" si="35"/>
        <v>0</v>
      </c>
      <c r="M119" s="716">
        <f t="shared" si="35"/>
        <v>0</v>
      </c>
      <c r="N119" s="716">
        <f t="shared" si="35"/>
        <v>0</v>
      </c>
      <c r="O119" s="716">
        <f t="shared" si="35"/>
        <v>0</v>
      </c>
      <c r="P119" s="708">
        <f t="shared" si="35"/>
        <v>0</v>
      </c>
      <c r="Q119" s="386">
        <f t="shared" si="25"/>
        <v>0</v>
      </c>
    </row>
    <row r="120" spans="2:18" ht="20.25" customHeight="1">
      <c r="B120" s="1067" t="s">
        <v>125</v>
      </c>
      <c r="C120" s="626" t="s">
        <v>422</v>
      </c>
      <c r="D120" s="47" t="s">
        <v>99</v>
      </c>
      <c r="E120" s="700">
        <f t="shared" ref="E120:P120" si="36">E98*$R$39</f>
        <v>0</v>
      </c>
      <c r="F120" s="713">
        <f t="shared" si="36"/>
        <v>0</v>
      </c>
      <c r="G120" s="713">
        <f t="shared" si="36"/>
        <v>0</v>
      </c>
      <c r="H120" s="713">
        <f t="shared" si="36"/>
        <v>0</v>
      </c>
      <c r="I120" s="713">
        <f t="shared" si="36"/>
        <v>0</v>
      </c>
      <c r="J120" s="713">
        <f t="shared" si="36"/>
        <v>0</v>
      </c>
      <c r="K120" s="713">
        <f t="shared" si="36"/>
        <v>0</v>
      </c>
      <c r="L120" s="713">
        <f t="shared" si="36"/>
        <v>0</v>
      </c>
      <c r="M120" s="713">
        <f t="shared" si="36"/>
        <v>0</v>
      </c>
      <c r="N120" s="713">
        <f t="shared" si="36"/>
        <v>0</v>
      </c>
      <c r="O120" s="713">
        <f t="shared" si="36"/>
        <v>0</v>
      </c>
      <c r="P120" s="705">
        <f t="shared" si="36"/>
        <v>0</v>
      </c>
      <c r="Q120" s="386">
        <f t="shared" si="25"/>
        <v>0</v>
      </c>
    </row>
    <row r="121" spans="2:18" ht="20.25" customHeight="1">
      <c r="B121" s="973"/>
      <c r="C121" s="627" t="s">
        <v>420</v>
      </c>
      <c r="D121" s="51" t="s">
        <v>99</v>
      </c>
      <c r="E121" s="699">
        <f t="shared" ref="E121:P121" si="37">E40</f>
        <v>0</v>
      </c>
      <c r="F121" s="712">
        <f t="shared" si="37"/>
        <v>0</v>
      </c>
      <c r="G121" s="712">
        <f t="shared" si="37"/>
        <v>0</v>
      </c>
      <c r="H121" s="712">
        <f t="shared" si="37"/>
        <v>0</v>
      </c>
      <c r="I121" s="712">
        <f t="shared" si="37"/>
        <v>0</v>
      </c>
      <c r="J121" s="712">
        <f t="shared" si="37"/>
        <v>0</v>
      </c>
      <c r="K121" s="712">
        <f t="shared" si="37"/>
        <v>0</v>
      </c>
      <c r="L121" s="712">
        <f t="shared" si="37"/>
        <v>0</v>
      </c>
      <c r="M121" s="712">
        <f t="shared" si="37"/>
        <v>0</v>
      </c>
      <c r="N121" s="712">
        <f t="shared" si="37"/>
        <v>0</v>
      </c>
      <c r="O121" s="712">
        <f t="shared" si="37"/>
        <v>0</v>
      </c>
      <c r="P121" s="709">
        <f t="shared" si="37"/>
        <v>0</v>
      </c>
      <c r="Q121" s="387">
        <f t="shared" si="25"/>
        <v>0</v>
      </c>
    </row>
    <row r="122" spans="2:18" ht="20.25" customHeight="1">
      <c r="B122" s="975"/>
      <c r="C122" s="82" t="s">
        <v>421</v>
      </c>
      <c r="D122" s="55" t="s">
        <v>99</v>
      </c>
      <c r="E122" s="701">
        <f>E120+E121</f>
        <v>0</v>
      </c>
      <c r="F122" s="714">
        <f t="shared" ref="F122:P122" si="38">F120+F121</f>
        <v>0</v>
      </c>
      <c r="G122" s="714">
        <f t="shared" si="38"/>
        <v>0</v>
      </c>
      <c r="H122" s="714">
        <f t="shared" si="38"/>
        <v>0</v>
      </c>
      <c r="I122" s="714">
        <f t="shared" si="38"/>
        <v>0</v>
      </c>
      <c r="J122" s="714">
        <f t="shared" si="38"/>
        <v>0</v>
      </c>
      <c r="K122" s="714">
        <f t="shared" si="38"/>
        <v>0</v>
      </c>
      <c r="L122" s="714">
        <f t="shared" si="38"/>
        <v>0</v>
      </c>
      <c r="M122" s="714">
        <f t="shared" si="38"/>
        <v>0</v>
      </c>
      <c r="N122" s="714">
        <f t="shared" si="38"/>
        <v>0</v>
      </c>
      <c r="O122" s="714">
        <f t="shared" si="38"/>
        <v>0</v>
      </c>
      <c r="P122" s="706">
        <f t="shared" si="38"/>
        <v>0</v>
      </c>
      <c r="Q122" s="388">
        <f t="shared" si="25"/>
        <v>0</v>
      </c>
    </row>
    <row r="123" spans="2:18" ht="7.5" customHeight="1">
      <c r="B123" s="624"/>
      <c r="C123" s="628"/>
      <c r="D123" s="135"/>
      <c r="E123" s="702"/>
      <c r="F123" s="715"/>
      <c r="G123" s="715"/>
      <c r="H123" s="715"/>
      <c r="I123" s="715"/>
      <c r="J123" s="715"/>
      <c r="K123" s="715"/>
      <c r="L123" s="715"/>
      <c r="M123" s="715"/>
      <c r="N123" s="715"/>
      <c r="O123" s="715"/>
      <c r="P123" s="707"/>
      <c r="Q123" s="389"/>
    </row>
    <row r="124" spans="2:18" ht="17.25" thickBot="1">
      <c r="B124" s="954" t="s">
        <v>113</v>
      </c>
      <c r="C124" s="1068"/>
      <c r="D124" s="354" t="s">
        <v>99</v>
      </c>
      <c r="E124" s="703">
        <f>E118+E119</f>
        <v>0</v>
      </c>
      <c r="F124" s="717">
        <f t="shared" ref="F124:P124" si="39">F118+F119</f>
        <v>0</v>
      </c>
      <c r="G124" s="717">
        <f t="shared" si="39"/>
        <v>0</v>
      </c>
      <c r="H124" s="717">
        <f t="shared" si="39"/>
        <v>0</v>
      </c>
      <c r="I124" s="717">
        <f t="shared" si="39"/>
        <v>0</v>
      </c>
      <c r="J124" s="717">
        <f t="shared" si="39"/>
        <v>0</v>
      </c>
      <c r="K124" s="717">
        <f t="shared" si="39"/>
        <v>0</v>
      </c>
      <c r="L124" s="717">
        <f t="shared" si="39"/>
        <v>0</v>
      </c>
      <c r="M124" s="717">
        <f t="shared" si="39"/>
        <v>0</v>
      </c>
      <c r="N124" s="717">
        <f t="shared" si="39"/>
        <v>0</v>
      </c>
      <c r="O124" s="717">
        <f t="shared" si="39"/>
        <v>0</v>
      </c>
      <c r="P124" s="710">
        <f t="shared" si="39"/>
        <v>0</v>
      </c>
      <c r="Q124" s="390">
        <f t="shared" si="25"/>
        <v>0</v>
      </c>
    </row>
    <row r="125" spans="2:18" ht="9.75" customHeight="1">
      <c r="B125" s="39"/>
      <c r="C125" s="70"/>
      <c r="D125" s="39"/>
      <c r="E125" s="37"/>
      <c r="F125" s="39"/>
      <c r="G125" s="39"/>
      <c r="H125" s="39"/>
      <c r="I125" s="39"/>
      <c r="J125" s="39"/>
      <c r="K125" s="71"/>
      <c r="L125" s="39"/>
      <c r="M125" s="72"/>
      <c r="N125" s="72"/>
      <c r="O125" s="39"/>
      <c r="P125" s="39"/>
      <c r="Q125" s="39"/>
    </row>
    <row r="126" spans="2:18" ht="17.25" thickBot="1">
      <c r="B126" s="38" t="s">
        <v>191</v>
      </c>
      <c r="C126" s="70"/>
      <c r="D126" s="70"/>
      <c r="E126" s="39"/>
      <c r="F126" s="39"/>
      <c r="G126" s="40"/>
      <c r="H126" s="40"/>
      <c r="I126" s="40"/>
      <c r="J126" s="40"/>
      <c r="K126" s="40"/>
      <c r="L126" s="41"/>
      <c r="M126" s="42"/>
      <c r="N126" s="39"/>
      <c r="O126" s="41"/>
      <c r="P126" s="42"/>
      <c r="Q126" s="39"/>
    </row>
    <row r="127" spans="2:18" ht="37.5" customHeight="1">
      <c r="B127" s="84"/>
      <c r="C127" s="1069" t="s">
        <v>352</v>
      </c>
      <c r="D127" s="1070"/>
      <c r="E127" s="758" t="s">
        <v>114</v>
      </c>
      <c r="F127" s="1075" t="s">
        <v>63</v>
      </c>
      <c r="G127" s="1076"/>
      <c r="H127" s="1075" t="s">
        <v>69</v>
      </c>
      <c r="I127" s="1043"/>
      <c r="J127" s="1076"/>
      <c r="K127" s="1075" t="s">
        <v>26</v>
      </c>
      <c r="L127" s="1043"/>
      <c r="M127" s="1080"/>
      <c r="N127" s="139"/>
      <c r="O127" s="83"/>
      <c r="P127" s="139"/>
      <c r="Q127" s="249"/>
    </row>
    <row r="128" spans="2:18" ht="24">
      <c r="B128" s="84"/>
      <c r="C128" s="1071"/>
      <c r="D128" s="1072"/>
      <c r="E128" s="765" t="s">
        <v>483</v>
      </c>
      <c r="F128" s="78" t="s">
        <v>209</v>
      </c>
      <c r="G128" s="81" t="s">
        <v>115</v>
      </c>
      <c r="H128" s="79" t="s">
        <v>206</v>
      </c>
      <c r="I128" s="99" t="s">
        <v>205</v>
      </c>
      <c r="J128" s="80" t="s">
        <v>72</v>
      </c>
      <c r="K128" s="140" t="s">
        <v>74</v>
      </c>
      <c r="L128" s="452" t="str">
        <f>$C$28</f>
        <v>熱源（その他）</v>
      </c>
      <c r="M128" s="392" t="str">
        <f>$C$29</f>
        <v>給湯（その他）</v>
      </c>
      <c r="N128" s="249"/>
      <c r="O128" s="249"/>
      <c r="P128" s="249"/>
      <c r="Q128" s="249"/>
      <c r="R128" s="249"/>
    </row>
    <row r="129" spans="2:21">
      <c r="B129" s="84"/>
      <c r="C129" s="1073"/>
      <c r="D129" s="1074"/>
      <c r="E129" s="759" t="s">
        <v>105</v>
      </c>
      <c r="F129" s="82" t="s">
        <v>89</v>
      </c>
      <c r="G129" s="55" t="s">
        <v>643</v>
      </c>
      <c r="H129" s="54" t="s">
        <v>103</v>
      </c>
      <c r="I129" s="138" t="s">
        <v>207</v>
      </c>
      <c r="J129" s="55" t="s">
        <v>103</v>
      </c>
      <c r="K129" s="344" t="s">
        <v>90</v>
      </c>
      <c r="L129" s="138" t="str">
        <f>IF($D$28="","",$D$28)</f>
        <v>L1</v>
      </c>
      <c r="M129" s="393" t="str">
        <f>IF($D$29="","",$D$29)</f>
        <v>L2</v>
      </c>
      <c r="N129" s="83"/>
      <c r="O129" s="83"/>
      <c r="P129" s="83"/>
      <c r="Q129" s="83"/>
      <c r="R129" s="83"/>
    </row>
    <row r="130" spans="2:21">
      <c r="B130" s="84"/>
      <c r="C130" s="1077" t="s">
        <v>94</v>
      </c>
      <c r="D130" s="1078"/>
      <c r="E130" s="207">
        <f>Q47</f>
        <v>0</v>
      </c>
      <c r="F130" s="208">
        <f>Q48</f>
        <v>0</v>
      </c>
      <c r="G130" s="209">
        <f>Q49</f>
        <v>0</v>
      </c>
      <c r="H130" s="209">
        <f>Q50</f>
        <v>0</v>
      </c>
      <c r="I130" s="209">
        <f>Q51</f>
        <v>0</v>
      </c>
      <c r="J130" s="209">
        <f>Q52</f>
        <v>0</v>
      </c>
      <c r="K130" s="210">
        <f>Q53</f>
        <v>0</v>
      </c>
      <c r="L130" s="231">
        <f>Q54</f>
        <v>0</v>
      </c>
      <c r="M130" s="394"/>
      <c r="N130" s="85"/>
      <c r="O130" s="85"/>
      <c r="P130" s="85"/>
      <c r="Q130" s="85"/>
      <c r="R130" s="86"/>
    </row>
    <row r="131" spans="2:21">
      <c r="B131" s="84"/>
      <c r="C131" s="1047" t="s">
        <v>320</v>
      </c>
      <c r="D131" s="1079"/>
      <c r="E131" s="551">
        <f>Q55</f>
        <v>0</v>
      </c>
      <c r="F131" s="213"/>
      <c r="G131" s="213"/>
      <c r="H131" s="213"/>
      <c r="I131" s="213"/>
      <c r="J131" s="213"/>
      <c r="K131" s="213"/>
      <c r="L131" s="213"/>
      <c r="M131" s="433"/>
      <c r="N131" s="85"/>
      <c r="O131" s="85"/>
      <c r="P131" s="85"/>
      <c r="Q131" s="85"/>
      <c r="R131" s="86"/>
    </row>
    <row r="132" spans="2:21">
      <c r="B132" s="84"/>
      <c r="C132" s="1018" t="s">
        <v>116</v>
      </c>
      <c r="D132" s="1052"/>
      <c r="E132" s="211">
        <f>Q56</f>
        <v>0</v>
      </c>
      <c r="F132" s="213"/>
      <c r="G132" s="213"/>
      <c r="H132" s="213"/>
      <c r="I132" s="213"/>
      <c r="J132" s="213"/>
      <c r="K132" s="214"/>
      <c r="L132" s="232"/>
      <c r="M132" s="395"/>
      <c r="N132" s="85"/>
      <c r="O132" s="85"/>
      <c r="P132" s="85"/>
      <c r="Q132" s="85"/>
      <c r="R132" s="86"/>
    </row>
    <row r="133" spans="2:21" ht="15.95" customHeight="1">
      <c r="B133" s="84"/>
      <c r="C133" s="1018" t="s">
        <v>95</v>
      </c>
      <c r="D133" s="1052"/>
      <c r="E133" s="211">
        <f>Q62</f>
        <v>0</v>
      </c>
      <c r="F133" s="213"/>
      <c r="G133" s="213"/>
      <c r="H133" s="213"/>
      <c r="I133" s="213"/>
      <c r="J133" s="213"/>
      <c r="K133" s="214"/>
      <c r="L133" s="232"/>
      <c r="M133" s="395"/>
      <c r="N133" s="85"/>
      <c r="O133" s="85"/>
      <c r="P133" s="85"/>
      <c r="Q133" s="85"/>
      <c r="R133" s="86"/>
    </row>
    <row r="134" spans="2:21">
      <c r="B134" s="84"/>
      <c r="C134" s="1018" t="s">
        <v>96</v>
      </c>
      <c r="D134" s="1052"/>
      <c r="E134" s="211">
        <f>Q63</f>
        <v>0</v>
      </c>
      <c r="F134" s="213"/>
      <c r="G134" s="213"/>
      <c r="H134" s="213"/>
      <c r="I134" s="213"/>
      <c r="J134" s="213"/>
      <c r="K134" s="214"/>
      <c r="L134" s="232"/>
      <c r="M134" s="395"/>
      <c r="N134" s="85"/>
      <c r="O134" s="85"/>
      <c r="P134" s="85"/>
      <c r="Q134" s="85"/>
      <c r="R134" s="86"/>
    </row>
    <row r="135" spans="2:21">
      <c r="B135" s="84"/>
      <c r="C135" s="1018" t="s">
        <v>93</v>
      </c>
      <c r="D135" s="1052"/>
      <c r="E135" s="211">
        <f>Q64</f>
        <v>0</v>
      </c>
      <c r="F135" s="212">
        <f>Q65</f>
        <v>0</v>
      </c>
      <c r="G135" s="215">
        <f>Q66</f>
        <v>0</v>
      </c>
      <c r="H135" s="215">
        <f>Q67</f>
        <v>0</v>
      </c>
      <c r="I135" s="215">
        <f>Q68</f>
        <v>0</v>
      </c>
      <c r="J135" s="215">
        <f>Q69</f>
        <v>0</v>
      </c>
      <c r="K135" s="235"/>
      <c r="L135" s="234"/>
      <c r="M135" s="396">
        <f>Q70</f>
        <v>0</v>
      </c>
      <c r="N135" s="85"/>
      <c r="O135" s="85"/>
      <c r="P135" s="85"/>
      <c r="Q135" s="85"/>
      <c r="R135" s="86"/>
    </row>
    <row r="136" spans="2:21">
      <c r="B136" s="84"/>
      <c r="C136" s="1018" t="s">
        <v>97</v>
      </c>
      <c r="D136" s="1052"/>
      <c r="E136" s="211">
        <f>Q71</f>
        <v>0</v>
      </c>
      <c r="F136" s="236"/>
      <c r="G136" s="236"/>
      <c r="H136" s="236"/>
      <c r="I136" s="236"/>
      <c r="J136" s="236"/>
      <c r="K136" s="235"/>
      <c r="L136" s="237"/>
      <c r="M136" s="395"/>
      <c r="N136" s="85"/>
      <c r="O136" s="85"/>
      <c r="P136" s="85"/>
      <c r="Q136" s="85"/>
      <c r="R136" s="86"/>
    </row>
    <row r="137" spans="2:21">
      <c r="B137" s="84"/>
      <c r="C137" s="1018" t="s">
        <v>438</v>
      </c>
      <c r="D137" s="1052"/>
      <c r="E137" s="211">
        <f>Q72</f>
        <v>0</v>
      </c>
      <c r="F137" s="236"/>
      <c r="G137" s="236"/>
      <c r="H137" s="678"/>
      <c r="I137" s="678"/>
      <c r="J137" s="678"/>
      <c r="K137" s="679"/>
      <c r="L137" s="680"/>
      <c r="M137" s="681"/>
      <c r="N137" s="85"/>
      <c r="O137" s="85"/>
      <c r="P137" s="85"/>
      <c r="Q137" s="85"/>
      <c r="R137" s="86"/>
    </row>
    <row r="138" spans="2:21">
      <c r="B138" s="84"/>
      <c r="C138" s="1053" t="s">
        <v>442</v>
      </c>
      <c r="D138" s="1054"/>
      <c r="E138" s="216">
        <f>Q73</f>
        <v>0</v>
      </c>
      <c r="F138" s="847">
        <f>Q74</f>
        <v>0</v>
      </c>
      <c r="G138" s="842">
        <f>Q75</f>
        <v>0</v>
      </c>
      <c r="H138" s="238"/>
      <c r="I138" s="238"/>
      <c r="J138" s="238"/>
      <c r="K138" s="239"/>
      <c r="L138" s="240"/>
      <c r="M138" s="397"/>
      <c r="N138" s="85"/>
      <c r="O138" s="85"/>
      <c r="P138" s="85"/>
      <c r="Q138" s="85"/>
      <c r="R138" s="86"/>
    </row>
    <row r="139" spans="2:21">
      <c r="B139" s="84"/>
      <c r="C139" s="1055" t="s">
        <v>39</v>
      </c>
      <c r="D139" s="1056"/>
      <c r="E139" s="217">
        <f t="shared" ref="E139:H139" si="40">SUM(E130:E138)</f>
        <v>0</v>
      </c>
      <c r="F139" s="218">
        <f t="shared" si="40"/>
        <v>0</v>
      </c>
      <c r="G139" s="219">
        <f t="shared" si="40"/>
        <v>0</v>
      </c>
      <c r="H139" s="219">
        <f t="shared" si="40"/>
        <v>0</v>
      </c>
      <c r="I139" s="219">
        <f>SUM(I130:I138)</f>
        <v>0</v>
      </c>
      <c r="J139" s="219">
        <f t="shared" ref="J139:L139" si="41">SUM(J130:J138)</f>
        <v>0</v>
      </c>
      <c r="K139" s="219">
        <f t="shared" si="41"/>
        <v>0</v>
      </c>
      <c r="L139" s="233">
        <f t="shared" si="41"/>
        <v>0</v>
      </c>
      <c r="M139" s="398">
        <f>SUM(M130:M138)</f>
        <v>0</v>
      </c>
      <c r="N139" s="64"/>
      <c r="O139" s="754"/>
      <c r="P139" s="64"/>
      <c r="Q139" s="64"/>
      <c r="R139" s="64"/>
    </row>
    <row r="140" spans="2:21">
      <c r="B140" s="391"/>
      <c r="C140" s="1057" t="s">
        <v>117</v>
      </c>
      <c r="D140" s="1058"/>
      <c r="E140" s="521">
        <f>+R16</f>
        <v>8.6400000000000001E-3</v>
      </c>
      <c r="F140" s="757">
        <f>+R20</f>
        <v>0.04</v>
      </c>
      <c r="G140" s="757">
        <f>R21</f>
        <v>5.0099999999999999E-2</v>
      </c>
      <c r="H140" s="522">
        <f>+R23</f>
        <v>3.8899999999999997E-2</v>
      </c>
      <c r="I140" s="522">
        <f>R24</f>
        <v>3.7999999999999999E-2</v>
      </c>
      <c r="J140" s="522">
        <f>R25</f>
        <v>3.6499999999999998E-2</v>
      </c>
      <c r="K140" s="522" t="str">
        <f>IF(R27="","",R27)</f>
        <v/>
      </c>
      <c r="L140" s="522" t="str">
        <f>IF(R28="","",R28)</f>
        <v/>
      </c>
      <c r="M140" s="786" t="str">
        <f>IF(R29="","",R29)</f>
        <v/>
      </c>
      <c r="N140" s="39"/>
      <c r="O140" s="755"/>
      <c r="P140" s="39"/>
      <c r="Q140" s="39"/>
      <c r="R140" s="39"/>
    </row>
    <row r="141" spans="2:21" ht="17.25" thickBot="1">
      <c r="B141" s="391"/>
      <c r="C141" s="1059"/>
      <c r="D141" s="1060"/>
      <c r="E141" s="399" t="s">
        <v>61</v>
      </c>
      <c r="F141" s="400" t="s">
        <v>65</v>
      </c>
      <c r="G141" s="400" t="s">
        <v>67</v>
      </c>
      <c r="H141" s="400" t="s">
        <v>71</v>
      </c>
      <c r="I141" s="400" t="s">
        <v>71</v>
      </c>
      <c r="J141" s="400" t="s">
        <v>71</v>
      </c>
      <c r="K141" s="400" t="s">
        <v>76</v>
      </c>
      <c r="L141" s="523"/>
      <c r="M141" s="524"/>
      <c r="N141" s="87"/>
      <c r="O141" s="756"/>
      <c r="P141" s="87"/>
      <c r="Q141" s="87"/>
      <c r="R141" s="87"/>
    </row>
    <row r="142" spans="2:21" ht="17.25" thickBot="1">
      <c r="B142" s="38" t="s">
        <v>353</v>
      </c>
      <c r="C142" s="70"/>
      <c r="D142" s="70"/>
      <c r="E142" s="39"/>
      <c r="F142" s="39"/>
      <c r="G142" s="40"/>
      <c r="H142" s="40"/>
      <c r="I142" s="40"/>
      <c r="J142" s="40"/>
      <c r="K142" s="40"/>
      <c r="L142" s="41"/>
      <c r="M142" s="42"/>
      <c r="N142" s="39"/>
      <c r="O142" s="41"/>
      <c r="P142" s="42"/>
      <c r="Q142" s="39"/>
      <c r="U142" s="458">
        <f>事業報告書!$J$10</f>
        <v>0</v>
      </c>
    </row>
    <row r="143" spans="2:21" ht="33.75" customHeight="1">
      <c r="B143" s="84"/>
      <c r="C143" s="1061" t="s">
        <v>352</v>
      </c>
      <c r="D143" s="1062"/>
      <c r="E143" s="776" t="s">
        <v>114</v>
      </c>
      <c r="F143" s="1040" t="s">
        <v>63</v>
      </c>
      <c r="G143" s="1041"/>
      <c r="H143" s="1040" t="s">
        <v>69</v>
      </c>
      <c r="I143" s="1041"/>
      <c r="J143" s="1041"/>
      <c r="K143" s="1042" t="s">
        <v>26</v>
      </c>
      <c r="L143" s="1043"/>
      <c r="M143" s="1044"/>
      <c r="N143" s="1045" t="s">
        <v>200</v>
      </c>
      <c r="O143" s="83"/>
      <c r="P143" s="1049"/>
    </row>
    <row r="144" spans="2:21" ht="24">
      <c r="B144" s="84"/>
      <c r="C144" s="1063"/>
      <c r="D144" s="1064"/>
      <c r="E144" s="765" t="s">
        <v>483</v>
      </c>
      <c r="F144" s="765" t="s">
        <v>209</v>
      </c>
      <c r="G144" s="765" t="s">
        <v>66</v>
      </c>
      <c r="H144" s="765" t="s">
        <v>206</v>
      </c>
      <c r="I144" s="765" t="s">
        <v>205</v>
      </c>
      <c r="J144" s="765" t="s">
        <v>72</v>
      </c>
      <c r="K144" s="78" t="s">
        <v>74</v>
      </c>
      <c r="L144" s="452" t="str">
        <f>$C$28</f>
        <v>熱源（その他）</v>
      </c>
      <c r="M144" s="452" t="str">
        <f>$C$29</f>
        <v>給湯（その他）</v>
      </c>
      <c r="N144" s="1046"/>
      <c r="O144" s="336"/>
      <c r="P144" s="1049"/>
    </row>
    <row r="145" spans="2:18" ht="17.25" thickBot="1">
      <c r="B145" s="84"/>
      <c r="C145" s="1065"/>
      <c r="D145" s="1066"/>
      <c r="E145" s="767" t="s">
        <v>118</v>
      </c>
      <c r="F145" s="767" t="s">
        <v>118</v>
      </c>
      <c r="G145" s="767" t="s">
        <v>118</v>
      </c>
      <c r="H145" s="767" t="s">
        <v>118</v>
      </c>
      <c r="I145" s="767" t="s">
        <v>99</v>
      </c>
      <c r="J145" s="767" t="s">
        <v>118</v>
      </c>
      <c r="K145" s="434" t="s">
        <v>118</v>
      </c>
      <c r="L145" s="362" t="s">
        <v>118</v>
      </c>
      <c r="M145" s="435" t="s">
        <v>99</v>
      </c>
      <c r="N145" s="454" t="s">
        <v>118</v>
      </c>
      <c r="O145" s="83"/>
      <c r="P145" s="83"/>
    </row>
    <row r="146" spans="2:18">
      <c r="B146" s="84"/>
      <c r="C146" s="1050" t="s">
        <v>94</v>
      </c>
      <c r="D146" s="1051"/>
      <c r="E146" s="768">
        <f>+E130*E$140</f>
        <v>0</v>
      </c>
      <c r="F146" s="769">
        <f>+F130*$F$140</f>
        <v>0</v>
      </c>
      <c r="G146" s="769">
        <f>G130*$G$140</f>
        <v>0</v>
      </c>
      <c r="H146" s="769">
        <f>+H130*$H$140</f>
        <v>0</v>
      </c>
      <c r="I146" s="769">
        <f>+I130*$I$140</f>
        <v>0</v>
      </c>
      <c r="J146" s="769">
        <f>+J130*$J$140</f>
        <v>0</v>
      </c>
      <c r="K146" s="766">
        <f>IF($K$140="",0,+K130*$K$140)</f>
        <v>0</v>
      </c>
      <c r="L146" s="442">
        <f>IF($L$140="",0,+L130*$L$140)</f>
        <v>0</v>
      </c>
      <c r="M146" s="453"/>
      <c r="N146" s="455">
        <f t="shared" ref="N146" si="42">SUM(C146:M146)</f>
        <v>0</v>
      </c>
      <c r="O146" s="83"/>
      <c r="P146" s="752"/>
    </row>
    <row r="147" spans="2:18">
      <c r="B147" s="84"/>
      <c r="C147" s="1047" t="s">
        <v>321</v>
      </c>
      <c r="D147" s="1048"/>
      <c r="E147" s="768">
        <f t="shared" ref="E147:E154" si="43">+E131*E$140</f>
        <v>0</v>
      </c>
      <c r="F147" s="770"/>
      <c r="G147" s="770"/>
      <c r="H147" s="770"/>
      <c r="I147" s="770"/>
      <c r="J147" s="770"/>
      <c r="K147" s="443"/>
      <c r="L147" s="443"/>
      <c r="M147" s="453"/>
      <c r="N147" s="455">
        <f>SUM(C147:M147)</f>
        <v>0</v>
      </c>
      <c r="O147" s="336"/>
      <c r="P147" s="752"/>
    </row>
    <row r="148" spans="2:18">
      <c r="B148" s="84"/>
      <c r="C148" s="1022" t="s">
        <v>116</v>
      </c>
      <c r="D148" s="1023"/>
      <c r="E148" s="771">
        <f t="shared" si="43"/>
        <v>0</v>
      </c>
      <c r="F148" s="770"/>
      <c r="G148" s="770"/>
      <c r="H148" s="770"/>
      <c r="I148" s="770"/>
      <c r="J148" s="770"/>
      <c r="K148" s="443"/>
      <c r="L148" s="437"/>
      <c r="M148" s="447"/>
      <c r="N148" s="456">
        <f t="shared" ref="N148:N154" si="44">SUM(C148:M148)</f>
        <v>0</v>
      </c>
      <c r="O148" s="83"/>
      <c r="P148" s="752"/>
    </row>
    <row r="149" spans="2:18">
      <c r="B149" s="84"/>
      <c r="C149" s="1022" t="s">
        <v>95</v>
      </c>
      <c r="D149" s="1023"/>
      <c r="E149" s="771">
        <f t="shared" si="43"/>
        <v>0</v>
      </c>
      <c r="F149" s="770"/>
      <c r="G149" s="770"/>
      <c r="H149" s="770"/>
      <c r="I149" s="770"/>
      <c r="J149" s="770"/>
      <c r="K149" s="443"/>
      <c r="L149" s="437"/>
      <c r="M149" s="447"/>
      <c r="N149" s="456">
        <f t="shared" si="44"/>
        <v>0</v>
      </c>
      <c r="O149" s="83"/>
      <c r="P149" s="752"/>
    </row>
    <row r="150" spans="2:18">
      <c r="B150" s="84"/>
      <c r="C150" s="1022" t="s">
        <v>96</v>
      </c>
      <c r="D150" s="1023"/>
      <c r="E150" s="771">
        <f t="shared" si="43"/>
        <v>0</v>
      </c>
      <c r="F150" s="770"/>
      <c r="G150" s="770"/>
      <c r="H150" s="770"/>
      <c r="I150" s="770"/>
      <c r="J150" s="770"/>
      <c r="K150" s="443"/>
      <c r="L150" s="437"/>
      <c r="M150" s="447"/>
      <c r="N150" s="456">
        <f t="shared" si="44"/>
        <v>0</v>
      </c>
      <c r="O150" s="336"/>
      <c r="P150" s="752"/>
    </row>
    <row r="151" spans="2:18">
      <c r="B151" s="84"/>
      <c r="C151" s="1022" t="s">
        <v>93</v>
      </c>
      <c r="D151" s="1023"/>
      <c r="E151" s="771">
        <f t="shared" si="43"/>
        <v>0</v>
      </c>
      <c r="F151" s="772">
        <f>+F135*$F$140</f>
        <v>0</v>
      </c>
      <c r="G151" s="769">
        <f>G135*$G$140</f>
        <v>0</v>
      </c>
      <c r="H151" s="772">
        <f>+H135*$H$140</f>
        <v>0</v>
      </c>
      <c r="I151" s="772">
        <f>+I135*$I$140</f>
        <v>0</v>
      </c>
      <c r="J151" s="772">
        <f>+J135*$J$140</f>
        <v>0</v>
      </c>
      <c r="K151" s="443"/>
      <c r="L151" s="438"/>
      <c r="M151" s="446">
        <f>IF($M$140="",0,+M135*$M$140)</f>
        <v>0</v>
      </c>
      <c r="N151" s="456">
        <f t="shared" si="44"/>
        <v>0</v>
      </c>
      <c r="O151" s="83"/>
      <c r="P151" s="752"/>
    </row>
    <row r="152" spans="2:18">
      <c r="B152" s="84"/>
      <c r="C152" s="1022" t="s">
        <v>97</v>
      </c>
      <c r="D152" s="1023"/>
      <c r="E152" s="771">
        <f t="shared" si="43"/>
        <v>0</v>
      </c>
      <c r="F152" s="770"/>
      <c r="G152" s="770"/>
      <c r="H152" s="770"/>
      <c r="I152" s="770"/>
      <c r="J152" s="770"/>
      <c r="K152" s="443"/>
      <c r="L152" s="437"/>
      <c r="M152" s="447"/>
      <c r="N152" s="456">
        <f t="shared" si="44"/>
        <v>0</v>
      </c>
      <c r="O152" s="83"/>
      <c r="P152" s="752"/>
    </row>
    <row r="153" spans="2:18">
      <c r="B153" s="84"/>
      <c r="C153" s="1018" t="s">
        <v>438</v>
      </c>
      <c r="D153" s="1019"/>
      <c r="E153" s="771">
        <f t="shared" si="43"/>
        <v>0</v>
      </c>
      <c r="F153" s="770"/>
      <c r="G153" s="770"/>
      <c r="H153" s="770"/>
      <c r="I153" s="770"/>
      <c r="J153" s="770"/>
      <c r="K153" s="443"/>
      <c r="L153" s="437"/>
      <c r="M153" s="447"/>
      <c r="N153" s="456">
        <f t="shared" si="44"/>
        <v>0</v>
      </c>
      <c r="O153" s="336"/>
      <c r="P153" s="752"/>
    </row>
    <row r="154" spans="2:18">
      <c r="B154" s="84"/>
      <c r="C154" s="1018" t="s">
        <v>442</v>
      </c>
      <c r="D154" s="1019"/>
      <c r="E154" s="771">
        <f t="shared" si="43"/>
        <v>0</v>
      </c>
      <c r="F154" s="772">
        <f>+F138*$F$140</f>
        <v>0</v>
      </c>
      <c r="G154" s="769">
        <f>G138*$G$140</f>
        <v>0</v>
      </c>
      <c r="H154" s="770"/>
      <c r="I154" s="770"/>
      <c r="J154" s="770"/>
      <c r="K154" s="443"/>
      <c r="L154" s="437"/>
      <c r="M154" s="447"/>
      <c r="N154" s="456">
        <f t="shared" si="44"/>
        <v>0</v>
      </c>
      <c r="O154" s="83"/>
      <c r="P154" s="752"/>
    </row>
    <row r="155" spans="2:18">
      <c r="B155" s="84"/>
      <c r="C155" s="1020" t="s">
        <v>253</v>
      </c>
      <c r="D155" s="1021"/>
      <c r="E155" s="771">
        <f t="shared" ref="E155" si="45">SUM(E146:E154)</f>
        <v>0</v>
      </c>
      <c r="F155" s="772">
        <f t="shared" ref="F155:M155" si="46">SUM(F146:F154)</f>
        <v>0</v>
      </c>
      <c r="G155" s="772">
        <f t="shared" si="46"/>
        <v>0</v>
      </c>
      <c r="H155" s="773">
        <f t="shared" si="46"/>
        <v>0</v>
      </c>
      <c r="I155" s="773">
        <f t="shared" si="46"/>
        <v>0</v>
      </c>
      <c r="J155" s="773">
        <f t="shared" si="46"/>
        <v>0</v>
      </c>
      <c r="K155" s="450">
        <f t="shared" si="46"/>
        <v>0</v>
      </c>
      <c r="L155" s="439">
        <f t="shared" si="46"/>
        <v>0</v>
      </c>
      <c r="M155" s="451">
        <f t="shared" si="46"/>
        <v>0</v>
      </c>
      <c r="N155" s="456">
        <f t="shared" ref="N155" si="47">SUM(N146:N154)</f>
        <v>0</v>
      </c>
      <c r="O155" s="336"/>
      <c r="P155" s="752"/>
    </row>
    <row r="156" spans="2:18">
      <c r="B156" s="84"/>
      <c r="C156" s="1022" t="s">
        <v>119</v>
      </c>
      <c r="D156" s="1023"/>
      <c r="E156" s="770"/>
      <c r="F156" s="770"/>
      <c r="G156" s="770"/>
      <c r="H156" s="770"/>
      <c r="I156" s="770"/>
      <c r="J156" s="770"/>
      <c r="K156" s="443"/>
      <c r="L156" s="437"/>
      <c r="M156" s="447"/>
      <c r="N156" s="456">
        <f t="shared" ref="N156:N157" si="48">SUM(C156:M156)</f>
        <v>0</v>
      </c>
      <c r="O156" s="83"/>
      <c r="P156" s="752"/>
      <c r="R156" s="67"/>
    </row>
    <row r="157" spans="2:18">
      <c r="B157" s="84"/>
      <c r="C157" s="1022" t="s">
        <v>120</v>
      </c>
      <c r="D157" s="1023"/>
      <c r="E157" s="774"/>
      <c r="F157" s="771">
        <f>Q57*F$140</f>
        <v>0</v>
      </c>
      <c r="G157" s="771">
        <f>Q58*G$140</f>
        <v>0</v>
      </c>
      <c r="H157" s="771">
        <f>Q59*H$140</f>
        <v>0</v>
      </c>
      <c r="I157" s="771">
        <f>Q60*I$140</f>
        <v>0</v>
      </c>
      <c r="J157" s="771">
        <f>Q61*J$140</f>
        <v>0</v>
      </c>
      <c r="K157" s="444"/>
      <c r="L157" s="440"/>
      <c r="M157" s="448"/>
      <c r="N157" s="456">
        <f t="shared" si="48"/>
        <v>0</v>
      </c>
      <c r="O157" s="753"/>
      <c r="P157" s="752"/>
      <c r="R157" s="67"/>
    </row>
    <row r="158" spans="2:18" ht="17.25" thickBot="1">
      <c r="B158" s="84"/>
      <c r="C158" s="1024" t="s">
        <v>39</v>
      </c>
      <c r="D158" s="1025"/>
      <c r="E158" s="775">
        <f>E155+E156+E157</f>
        <v>0</v>
      </c>
      <c r="F158" s="775">
        <f t="shared" ref="F158:M158" si="49">F155+F156+F157</f>
        <v>0</v>
      </c>
      <c r="G158" s="775">
        <f t="shared" si="49"/>
        <v>0</v>
      </c>
      <c r="H158" s="775">
        <f t="shared" si="49"/>
        <v>0</v>
      </c>
      <c r="I158" s="775">
        <f t="shared" si="49"/>
        <v>0</v>
      </c>
      <c r="J158" s="775">
        <f t="shared" si="49"/>
        <v>0</v>
      </c>
      <c r="K158" s="445">
        <f t="shared" si="49"/>
        <v>0</v>
      </c>
      <c r="L158" s="441">
        <f t="shared" si="49"/>
        <v>0</v>
      </c>
      <c r="M158" s="449">
        <f t="shared" si="49"/>
        <v>0</v>
      </c>
      <c r="N158" s="457">
        <f t="shared" ref="N158" si="50">N155+N156+N157</f>
        <v>0</v>
      </c>
      <c r="O158" s="752"/>
      <c r="P158" s="752"/>
      <c r="R158" s="45"/>
    </row>
    <row r="159" spans="2:18">
      <c r="B159" s="70"/>
      <c r="C159" s="39"/>
      <c r="D159" s="70"/>
      <c r="E159" s="39"/>
      <c r="F159" s="39"/>
      <c r="G159" s="40"/>
      <c r="H159" s="40"/>
      <c r="I159" s="40"/>
      <c r="J159" s="40"/>
      <c r="K159" s="40"/>
      <c r="L159" s="41"/>
      <c r="M159" s="42"/>
      <c r="N159" s="39"/>
      <c r="O159" s="41"/>
      <c r="P159" s="42"/>
      <c r="Q159" s="39"/>
    </row>
    <row r="160" spans="2:18" ht="17.25" thickBot="1">
      <c r="B160" s="38" t="s">
        <v>192</v>
      </c>
      <c r="C160" s="39"/>
      <c r="D160" s="70"/>
      <c r="E160" s="39"/>
      <c r="F160" s="39"/>
      <c r="G160" s="40"/>
      <c r="H160" s="40"/>
      <c r="I160" s="40"/>
      <c r="J160" s="40"/>
      <c r="K160" s="40"/>
      <c r="L160" s="41"/>
      <c r="M160" s="42"/>
      <c r="N160" s="39"/>
      <c r="O160" s="41"/>
      <c r="P160" s="42"/>
      <c r="Q160" s="39"/>
    </row>
    <row r="161" spans="2:21" ht="15" customHeight="1">
      <c r="B161" s="1026"/>
      <c r="C161" s="1027"/>
      <c r="D161" s="1028"/>
      <c r="E161" s="384" t="str">
        <f t="shared" ref="E161:P161" si="51">E108</f>
        <v>４月</v>
      </c>
      <c r="F161" s="384" t="str">
        <f t="shared" si="51"/>
        <v>５月</v>
      </c>
      <c r="G161" s="384" t="str">
        <f t="shared" si="51"/>
        <v>６月</v>
      </c>
      <c r="H161" s="384" t="str">
        <f t="shared" si="51"/>
        <v>７月</v>
      </c>
      <c r="I161" s="384" t="str">
        <f t="shared" si="51"/>
        <v>８月</v>
      </c>
      <c r="J161" s="384" t="str">
        <f t="shared" si="51"/>
        <v>９月</v>
      </c>
      <c r="K161" s="384" t="str">
        <f t="shared" si="51"/>
        <v>１０月</v>
      </c>
      <c r="L161" s="384" t="str">
        <f t="shared" si="51"/>
        <v>１１月</v>
      </c>
      <c r="M161" s="384" t="str">
        <f t="shared" si="51"/>
        <v>１２月</v>
      </c>
      <c r="N161" s="384" t="str">
        <f t="shared" si="51"/>
        <v>１月</v>
      </c>
      <c r="O161" s="384" t="str">
        <f t="shared" si="51"/>
        <v>２月</v>
      </c>
      <c r="P161" s="384" t="str">
        <f t="shared" si="51"/>
        <v>３月</v>
      </c>
      <c r="Q161" s="367" t="s">
        <v>39</v>
      </c>
    </row>
    <row r="162" spans="2:21" ht="15" customHeight="1">
      <c r="B162" s="738" t="s">
        <v>88</v>
      </c>
      <c r="C162" s="46" t="s">
        <v>483</v>
      </c>
      <c r="D162" s="47" t="s">
        <v>118</v>
      </c>
      <c r="E162" s="220">
        <f t="shared" ref="E162:P162" si="52">$E$140*E$47</f>
        <v>0</v>
      </c>
      <c r="F162" s="220">
        <f t="shared" si="52"/>
        <v>0</v>
      </c>
      <c r="G162" s="220">
        <f t="shared" si="52"/>
        <v>0</v>
      </c>
      <c r="H162" s="220">
        <f t="shared" si="52"/>
        <v>0</v>
      </c>
      <c r="I162" s="220">
        <f t="shared" si="52"/>
        <v>0</v>
      </c>
      <c r="J162" s="220">
        <f t="shared" si="52"/>
        <v>0</v>
      </c>
      <c r="K162" s="220">
        <f t="shared" si="52"/>
        <v>0</v>
      </c>
      <c r="L162" s="220">
        <f t="shared" si="52"/>
        <v>0</v>
      </c>
      <c r="M162" s="220">
        <f t="shared" si="52"/>
        <v>0</v>
      </c>
      <c r="N162" s="220">
        <f t="shared" si="52"/>
        <v>0</v>
      </c>
      <c r="O162" s="220">
        <f t="shared" si="52"/>
        <v>0</v>
      </c>
      <c r="P162" s="220">
        <f t="shared" si="52"/>
        <v>0</v>
      </c>
      <c r="Q162" s="401">
        <f t="shared" ref="Q162:Q194" si="53">SUM(E162:P162)</f>
        <v>0</v>
      </c>
    </row>
    <row r="163" spans="2:21" ht="15" customHeight="1">
      <c r="B163" s="739"/>
      <c r="C163" s="50" t="s">
        <v>209</v>
      </c>
      <c r="D163" s="51" t="s">
        <v>118</v>
      </c>
      <c r="E163" s="221">
        <f>$F$140*E48</f>
        <v>0</v>
      </c>
      <c r="F163" s="222">
        <f t="shared" ref="F163:P163" si="54">$F$140*F48</f>
        <v>0</v>
      </c>
      <c r="G163" s="222">
        <f t="shared" si="54"/>
        <v>0</v>
      </c>
      <c r="H163" s="222">
        <f t="shared" si="54"/>
        <v>0</v>
      </c>
      <c r="I163" s="222">
        <f t="shared" si="54"/>
        <v>0</v>
      </c>
      <c r="J163" s="222">
        <f t="shared" si="54"/>
        <v>0</v>
      </c>
      <c r="K163" s="222">
        <f t="shared" si="54"/>
        <v>0</v>
      </c>
      <c r="L163" s="222">
        <f t="shared" si="54"/>
        <v>0</v>
      </c>
      <c r="M163" s="222">
        <f t="shared" si="54"/>
        <v>0</v>
      </c>
      <c r="N163" s="222">
        <f t="shared" si="54"/>
        <v>0</v>
      </c>
      <c r="O163" s="222">
        <f t="shared" si="54"/>
        <v>0</v>
      </c>
      <c r="P163" s="223">
        <f t="shared" si="54"/>
        <v>0</v>
      </c>
      <c r="Q163" s="402">
        <f t="shared" si="53"/>
        <v>0</v>
      </c>
    </row>
    <row r="164" spans="2:21" ht="15" customHeight="1">
      <c r="B164" s="739"/>
      <c r="C164" s="50" t="s">
        <v>66</v>
      </c>
      <c r="D164" s="51" t="s">
        <v>118</v>
      </c>
      <c r="E164" s="221">
        <f t="shared" ref="E164:P164" si="55">$G$140*E49</f>
        <v>0</v>
      </c>
      <c r="F164" s="222">
        <f t="shared" si="55"/>
        <v>0</v>
      </c>
      <c r="G164" s="222">
        <f t="shared" si="55"/>
        <v>0</v>
      </c>
      <c r="H164" s="222">
        <f t="shared" si="55"/>
        <v>0</v>
      </c>
      <c r="I164" s="222">
        <f t="shared" si="55"/>
        <v>0</v>
      </c>
      <c r="J164" s="222">
        <f t="shared" si="55"/>
        <v>0</v>
      </c>
      <c r="K164" s="222">
        <f t="shared" si="55"/>
        <v>0</v>
      </c>
      <c r="L164" s="222">
        <f t="shared" si="55"/>
        <v>0</v>
      </c>
      <c r="M164" s="222">
        <f t="shared" si="55"/>
        <v>0</v>
      </c>
      <c r="N164" s="222">
        <f t="shared" si="55"/>
        <v>0</v>
      </c>
      <c r="O164" s="222">
        <f t="shared" si="55"/>
        <v>0</v>
      </c>
      <c r="P164" s="223">
        <f t="shared" si="55"/>
        <v>0</v>
      </c>
      <c r="Q164" s="402">
        <f t="shared" si="53"/>
        <v>0</v>
      </c>
    </row>
    <row r="165" spans="2:21" ht="15" customHeight="1">
      <c r="B165" s="739"/>
      <c r="C165" s="50" t="s">
        <v>206</v>
      </c>
      <c r="D165" s="51" t="s">
        <v>118</v>
      </c>
      <c r="E165" s="221">
        <f>$H$140*E50</f>
        <v>0</v>
      </c>
      <c r="F165" s="222">
        <f t="shared" ref="F165:P165" si="56">$H$140*F50</f>
        <v>0</v>
      </c>
      <c r="G165" s="222">
        <f t="shared" si="56"/>
        <v>0</v>
      </c>
      <c r="H165" s="222">
        <f t="shared" si="56"/>
        <v>0</v>
      </c>
      <c r="I165" s="222">
        <f t="shared" si="56"/>
        <v>0</v>
      </c>
      <c r="J165" s="222">
        <f t="shared" si="56"/>
        <v>0</v>
      </c>
      <c r="K165" s="222">
        <f t="shared" si="56"/>
        <v>0</v>
      </c>
      <c r="L165" s="222">
        <f t="shared" si="56"/>
        <v>0</v>
      </c>
      <c r="M165" s="222">
        <f t="shared" si="56"/>
        <v>0</v>
      </c>
      <c r="N165" s="222">
        <f t="shared" si="56"/>
        <v>0</v>
      </c>
      <c r="O165" s="222">
        <f t="shared" si="56"/>
        <v>0</v>
      </c>
      <c r="P165" s="223">
        <f t="shared" si="56"/>
        <v>0</v>
      </c>
      <c r="Q165" s="402">
        <f t="shared" si="53"/>
        <v>0</v>
      </c>
    </row>
    <row r="166" spans="2:21" ht="15" customHeight="1">
      <c r="B166" s="739"/>
      <c r="C166" s="50" t="s">
        <v>205</v>
      </c>
      <c r="D166" s="51" t="s">
        <v>99</v>
      </c>
      <c r="E166" s="221">
        <f>$I$140*E51</f>
        <v>0</v>
      </c>
      <c r="F166" s="222">
        <f t="shared" ref="F166:P166" si="57">$I$140*F51</f>
        <v>0</v>
      </c>
      <c r="G166" s="222">
        <f t="shared" si="57"/>
        <v>0</v>
      </c>
      <c r="H166" s="222">
        <f t="shared" si="57"/>
        <v>0</v>
      </c>
      <c r="I166" s="222">
        <f t="shared" si="57"/>
        <v>0</v>
      </c>
      <c r="J166" s="222">
        <f t="shared" si="57"/>
        <v>0</v>
      </c>
      <c r="K166" s="222">
        <f t="shared" si="57"/>
        <v>0</v>
      </c>
      <c r="L166" s="222">
        <f t="shared" si="57"/>
        <v>0</v>
      </c>
      <c r="M166" s="222">
        <f t="shared" si="57"/>
        <v>0</v>
      </c>
      <c r="N166" s="222">
        <f t="shared" si="57"/>
        <v>0</v>
      </c>
      <c r="O166" s="222">
        <f t="shared" si="57"/>
        <v>0</v>
      </c>
      <c r="P166" s="223">
        <f t="shared" si="57"/>
        <v>0</v>
      </c>
      <c r="Q166" s="402">
        <f>SUM(E166:P166)</f>
        <v>0</v>
      </c>
    </row>
    <row r="167" spans="2:21" ht="15" customHeight="1">
      <c r="B167" s="739"/>
      <c r="C167" s="50" t="s">
        <v>72</v>
      </c>
      <c r="D167" s="51" t="s">
        <v>118</v>
      </c>
      <c r="E167" s="221">
        <f>$J$140*E52</f>
        <v>0</v>
      </c>
      <c r="F167" s="222">
        <f t="shared" ref="F167:P167" si="58">$J$140*F52</f>
        <v>0</v>
      </c>
      <c r="G167" s="222">
        <f t="shared" si="58"/>
        <v>0</v>
      </c>
      <c r="H167" s="222">
        <f t="shared" si="58"/>
        <v>0</v>
      </c>
      <c r="I167" s="222">
        <f t="shared" si="58"/>
        <v>0</v>
      </c>
      <c r="J167" s="222">
        <f t="shared" si="58"/>
        <v>0</v>
      </c>
      <c r="K167" s="222">
        <f t="shared" si="58"/>
        <v>0</v>
      </c>
      <c r="L167" s="222">
        <f t="shared" si="58"/>
        <v>0</v>
      </c>
      <c r="M167" s="222">
        <f t="shared" si="58"/>
        <v>0</v>
      </c>
      <c r="N167" s="222">
        <f t="shared" si="58"/>
        <v>0</v>
      </c>
      <c r="O167" s="222">
        <f t="shared" si="58"/>
        <v>0</v>
      </c>
      <c r="P167" s="223">
        <f t="shared" si="58"/>
        <v>0</v>
      </c>
      <c r="Q167" s="402">
        <f t="shared" si="53"/>
        <v>0</v>
      </c>
    </row>
    <row r="168" spans="2:21" ht="15" customHeight="1">
      <c r="B168" s="739"/>
      <c r="C168" s="50" t="s">
        <v>74</v>
      </c>
      <c r="D168" s="51" t="s">
        <v>118</v>
      </c>
      <c r="E168" s="221">
        <f>IF($K$140="",0,$K$140*E53)</f>
        <v>0</v>
      </c>
      <c r="F168" s="222">
        <f t="shared" ref="F168:P168" si="59">IF($K$140="",0,$K$140*F53)</f>
        <v>0</v>
      </c>
      <c r="G168" s="222">
        <f t="shared" si="59"/>
        <v>0</v>
      </c>
      <c r="H168" s="222">
        <f t="shared" si="59"/>
        <v>0</v>
      </c>
      <c r="I168" s="222">
        <f t="shared" si="59"/>
        <v>0</v>
      </c>
      <c r="J168" s="222">
        <f t="shared" si="59"/>
        <v>0</v>
      </c>
      <c r="K168" s="222">
        <f t="shared" si="59"/>
        <v>0</v>
      </c>
      <c r="L168" s="222">
        <f t="shared" si="59"/>
        <v>0</v>
      </c>
      <c r="M168" s="222">
        <f t="shared" si="59"/>
        <v>0</v>
      </c>
      <c r="N168" s="222">
        <f t="shared" si="59"/>
        <v>0</v>
      </c>
      <c r="O168" s="222">
        <f t="shared" si="59"/>
        <v>0</v>
      </c>
      <c r="P168" s="223">
        <f t="shared" si="59"/>
        <v>0</v>
      </c>
      <c r="Q168" s="402">
        <f t="shared" si="53"/>
        <v>0</v>
      </c>
    </row>
    <row r="169" spans="2:21" ht="15" customHeight="1">
      <c r="B169" s="739"/>
      <c r="C169" s="50" t="str">
        <f>C28</f>
        <v>熱源（その他）</v>
      </c>
      <c r="D169" s="51" t="s">
        <v>99</v>
      </c>
      <c r="E169" s="224">
        <f>IF($L$140="",0,$L$140*E54)</f>
        <v>0</v>
      </c>
      <c r="F169" s="224">
        <f t="shared" ref="F169:P169" si="60">IF($L$140="",0,$L$140*F54)</f>
        <v>0</v>
      </c>
      <c r="G169" s="224">
        <f t="shared" si="60"/>
        <v>0</v>
      </c>
      <c r="H169" s="224">
        <f t="shared" si="60"/>
        <v>0</v>
      </c>
      <c r="I169" s="224">
        <f t="shared" si="60"/>
        <v>0</v>
      </c>
      <c r="J169" s="224">
        <f t="shared" si="60"/>
        <v>0</v>
      </c>
      <c r="K169" s="224">
        <f t="shared" si="60"/>
        <v>0</v>
      </c>
      <c r="L169" s="224">
        <f t="shared" si="60"/>
        <v>0</v>
      </c>
      <c r="M169" s="224">
        <f t="shared" si="60"/>
        <v>0</v>
      </c>
      <c r="N169" s="224">
        <f t="shared" si="60"/>
        <v>0</v>
      </c>
      <c r="O169" s="224">
        <f t="shared" si="60"/>
        <v>0</v>
      </c>
      <c r="P169" s="224">
        <f t="shared" si="60"/>
        <v>0</v>
      </c>
      <c r="Q169" s="406">
        <f t="shared" si="53"/>
        <v>0</v>
      </c>
    </row>
    <row r="170" spans="2:21" ht="15" customHeight="1">
      <c r="B170" s="738" t="s">
        <v>320</v>
      </c>
      <c r="C170" s="46" t="s">
        <v>483</v>
      </c>
      <c r="D170" s="47" t="s">
        <v>118</v>
      </c>
      <c r="E170" s="572">
        <f t="shared" ref="E170:P170" si="61">E$55*$E$140</f>
        <v>0</v>
      </c>
      <c r="F170" s="220">
        <f t="shared" si="61"/>
        <v>0</v>
      </c>
      <c r="G170" s="220">
        <f t="shared" si="61"/>
        <v>0</v>
      </c>
      <c r="H170" s="220">
        <f t="shared" si="61"/>
        <v>0</v>
      </c>
      <c r="I170" s="220">
        <f t="shared" si="61"/>
        <v>0</v>
      </c>
      <c r="J170" s="220">
        <f t="shared" si="61"/>
        <v>0</v>
      </c>
      <c r="K170" s="220">
        <f t="shared" si="61"/>
        <v>0</v>
      </c>
      <c r="L170" s="220">
        <f t="shared" si="61"/>
        <v>0</v>
      </c>
      <c r="M170" s="220">
        <f t="shared" si="61"/>
        <v>0</v>
      </c>
      <c r="N170" s="220">
        <f t="shared" si="61"/>
        <v>0</v>
      </c>
      <c r="O170" s="220">
        <f t="shared" si="61"/>
        <v>0</v>
      </c>
      <c r="P170" s="220">
        <f t="shared" si="61"/>
        <v>0</v>
      </c>
      <c r="Q170" s="403">
        <f t="shared" si="53"/>
        <v>0</v>
      </c>
    </row>
    <row r="171" spans="2:21" ht="15" customHeight="1">
      <c r="B171" s="746" t="s">
        <v>91</v>
      </c>
      <c r="C171" s="46" t="s">
        <v>483</v>
      </c>
      <c r="D171" s="47" t="s">
        <v>118</v>
      </c>
      <c r="E171" s="220">
        <f t="shared" ref="E171:P171" si="62">E$56*$E$140</f>
        <v>0</v>
      </c>
      <c r="F171" s="220">
        <f t="shared" si="62"/>
        <v>0</v>
      </c>
      <c r="G171" s="220">
        <f t="shared" si="62"/>
        <v>0</v>
      </c>
      <c r="H171" s="220">
        <f t="shared" si="62"/>
        <v>0</v>
      </c>
      <c r="I171" s="220">
        <f t="shared" si="62"/>
        <v>0</v>
      </c>
      <c r="J171" s="220">
        <f t="shared" si="62"/>
        <v>0</v>
      </c>
      <c r="K171" s="220">
        <f t="shared" si="62"/>
        <v>0</v>
      </c>
      <c r="L171" s="220">
        <f t="shared" si="62"/>
        <v>0</v>
      </c>
      <c r="M171" s="220">
        <f t="shared" si="62"/>
        <v>0</v>
      </c>
      <c r="N171" s="220">
        <f t="shared" si="62"/>
        <v>0</v>
      </c>
      <c r="O171" s="220">
        <f t="shared" si="62"/>
        <v>0</v>
      </c>
      <c r="P171" s="220">
        <f t="shared" si="62"/>
        <v>0</v>
      </c>
      <c r="Q171" s="403">
        <f t="shared" si="53"/>
        <v>0</v>
      </c>
    </row>
    <row r="172" spans="2:21" ht="15" customHeight="1">
      <c r="B172" s="1029" t="s">
        <v>25</v>
      </c>
      <c r="C172" s="46" t="s">
        <v>214</v>
      </c>
      <c r="D172" s="47" t="s">
        <v>118</v>
      </c>
      <c r="E172" s="220">
        <f>E$57*$F$140</f>
        <v>0</v>
      </c>
      <c r="F172" s="220">
        <f t="shared" ref="F172:P172" si="63">F$57*$H$140</f>
        <v>0</v>
      </c>
      <c r="G172" s="220">
        <f t="shared" si="63"/>
        <v>0</v>
      </c>
      <c r="H172" s="220">
        <f t="shared" si="63"/>
        <v>0</v>
      </c>
      <c r="I172" s="220">
        <f t="shared" si="63"/>
        <v>0</v>
      </c>
      <c r="J172" s="220">
        <f t="shared" si="63"/>
        <v>0</v>
      </c>
      <c r="K172" s="220">
        <f t="shared" si="63"/>
        <v>0</v>
      </c>
      <c r="L172" s="220">
        <f t="shared" si="63"/>
        <v>0</v>
      </c>
      <c r="M172" s="220">
        <f t="shared" si="63"/>
        <v>0</v>
      </c>
      <c r="N172" s="220">
        <f t="shared" si="63"/>
        <v>0</v>
      </c>
      <c r="O172" s="220">
        <f t="shared" si="63"/>
        <v>0</v>
      </c>
      <c r="P172" s="220">
        <f t="shared" si="63"/>
        <v>0</v>
      </c>
      <c r="Q172" s="403">
        <f t="shared" si="53"/>
        <v>0</v>
      </c>
      <c r="U172" s="458">
        <f>事業報告書!$J$10</f>
        <v>0</v>
      </c>
    </row>
    <row r="173" spans="2:21" ht="15" customHeight="1">
      <c r="B173" s="1030"/>
      <c r="C173" s="50" t="s">
        <v>66</v>
      </c>
      <c r="D173" s="76" t="s">
        <v>99</v>
      </c>
      <c r="E173" s="221">
        <f t="shared" ref="E173:P173" si="64">E58*$G$140</f>
        <v>0</v>
      </c>
      <c r="F173" s="222">
        <f t="shared" si="64"/>
        <v>0</v>
      </c>
      <c r="G173" s="222">
        <f t="shared" si="64"/>
        <v>0</v>
      </c>
      <c r="H173" s="222">
        <f t="shared" si="64"/>
        <v>0</v>
      </c>
      <c r="I173" s="222">
        <f t="shared" si="64"/>
        <v>0</v>
      </c>
      <c r="J173" s="222">
        <f t="shared" si="64"/>
        <v>0</v>
      </c>
      <c r="K173" s="222">
        <f t="shared" si="64"/>
        <v>0</v>
      </c>
      <c r="L173" s="222">
        <f t="shared" si="64"/>
        <v>0</v>
      </c>
      <c r="M173" s="222">
        <f t="shared" si="64"/>
        <v>0</v>
      </c>
      <c r="N173" s="222">
        <f t="shared" si="64"/>
        <v>0</v>
      </c>
      <c r="O173" s="222">
        <f t="shared" si="64"/>
        <v>0</v>
      </c>
      <c r="P173" s="223">
        <f t="shared" si="64"/>
        <v>0</v>
      </c>
      <c r="Q173" s="405">
        <f>SUM(E173:P173)</f>
        <v>0</v>
      </c>
    </row>
    <row r="174" spans="2:21" ht="15" customHeight="1">
      <c r="B174" s="1031"/>
      <c r="C174" s="50" t="s">
        <v>206</v>
      </c>
      <c r="D174" s="51" t="s">
        <v>118</v>
      </c>
      <c r="E174" s="221">
        <f>E$59*$H$140</f>
        <v>0</v>
      </c>
      <c r="F174" s="222">
        <f t="shared" ref="F174:P174" si="65">F$59*$H$140</f>
        <v>0</v>
      </c>
      <c r="G174" s="222">
        <f t="shared" si="65"/>
        <v>0</v>
      </c>
      <c r="H174" s="222">
        <f t="shared" si="65"/>
        <v>0</v>
      </c>
      <c r="I174" s="222">
        <f t="shared" si="65"/>
        <v>0</v>
      </c>
      <c r="J174" s="222">
        <f t="shared" si="65"/>
        <v>0</v>
      </c>
      <c r="K174" s="222">
        <f t="shared" si="65"/>
        <v>0</v>
      </c>
      <c r="L174" s="222">
        <f t="shared" si="65"/>
        <v>0</v>
      </c>
      <c r="M174" s="222">
        <f t="shared" si="65"/>
        <v>0</v>
      </c>
      <c r="N174" s="222">
        <f t="shared" si="65"/>
        <v>0</v>
      </c>
      <c r="O174" s="222">
        <f t="shared" si="65"/>
        <v>0</v>
      </c>
      <c r="P174" s="223">
        <f t="shared" si="65"/>
        <v>0</v>
      </c>
      <c r="Q174" s="402">
        <f t="shared" si="53"/>
        <v>0</v>
      </c>
    </row>
    <row r="175" spans="2:21" ht="15" customHeight="1">
      <c r="B175" s="1032"/>
      <c r="C175" s="73" t="s">
        <v>205</v>
      </c>
      <c r="D175" s="51" t="s">
        <v>99</v>
      </c>
      <c r="E175" s="221">
        <f>E60*$I$140</f>
        <v>0</v>
      </c>
      <c r="F175" s="222">
        <f t="shared" ref="F175:P175" si="66">F60*$I$140</f>
        <v>0</v>
      </c>
      <c r="G175" s="222">
        <f t="shared" si="66"/>
        <v>0</v>
      </c>
      <c r="H175" s="222">
        <f t="shared" si="66"/>
        <v>0</v>
      </c>
      <c r="I175" s="222">
        <f t="shared" si="66"/>
        <v>0</v>
      </c>
      <c r="J175" s="222">
        <f t="shared" si="66"/>
        <v>0</v>
      </c>
      <c r="K175" s="222">
        <f t="shared" si="66"/>
        <v>0</v>
      </c>
      <c r="L175" s="222">
        <f t="shared" si="66"/>
        <v>0</v>
      </c>
      <c r="M175" s="222">
        <f t="shared" si="66"/>
        <v>0</v>
      </c>
      <c r="N175" s="222">
        <f t="shared" si="66"/>
        <v>0</v>
      </c>
      <c r="O175" s="222">
        <f t="shared" si="66"/>
        <v>0</v>
      </c>
      <c r="P175" s="223">
        <f t="shared" si="66"/>
        <v>0</v>
      </c>
      <c r="Q175" s="406">
        <f>SUM(E175:P175)</f>
        <v>0</v>
      </c>
    </row>
    <row r="176" spans="2:21" ht="15" customHeight="1">
      <c r="B176" s="1033"/>
      <c r="C176" s="54" t="s">
        <v>72</v>
      </c>
      <c r="D176" s="51" t="s">
        <v>99</v>
      </c>
      <c r="E176" s="225">
        <f>E$61*$J$140</f>
        <v>0</v>
      </c>
      <c r="F176" s="225">
        <f t="shared" ref="F176:P176" si="67">F$61*$J$140</f>
        <v>0</v>
      </c>
      <c r="G176" s="225">
        <f t="shared" si="67"/>
        <v>0</v>
      </c>
      <c r="H176" s="225">
        <f t="shared" si="67"/>
        <v>0</v>
      </c>
      <c r="I176" s="225">
        <f t="shared" si="67"/>
        <v>0</v>
      </c>
      <c r="J176" s="225">
        <f t="shared" si="67"/>
        <v>0</v>
      </c>
      <c r="K176" s="225">
        <f t="shared" si="67"/>
        <v>0</v>
      </c>
      <c r="L176" s="225">
        <f t="shared" si="67"/>
        <v>0</v>
      </c>
      <c r="M176" s="225">
        <f t="shared" si="67"/>
        <v>0</v>
      </c>
      <c r="N176" s="225">
        <f t="shared" si="67"/>
        <v>0</v>
      </c>
      <c r="O176" s="225">
        <f t="shared" si="67"/>
        <v>0</v>
      </c>
      <c r="P176" s="225">
        <f t="shared" si="67"/>
        <v>0</v>
      </c>
      <c r="Q176" s="404">
        <f t="shared" si="53"/>
        <v>0</v>
      </c>
    </row>
    <row r="177" spans="2:21" ht="15" customHeight="1">
      <c r="B177" s="738" t="s">
        <v>18</v>
      </c>
      <c r="C177" s="46" t="s">
        <v>483</v>
      </c>
      <c r="D177" s="47" t="s">
        <v>118</v>
      </c>
      <c r="E177" s="220">
        <f t="shared" ref="E177:P177" si="68">E$62*$E$140</f>
        <v>0</v>
      </c>
      <c r="F177" s="220">
        <f t="shared" si="68"/>
        <v>0</v>
      </c>
      <c r="G177" s="220">
        <f t="shared" si="68"/>
        <v>0</v>
      </c>
      <c r="H177" s="220">
        <f t="shared" si="68"/>
        <v>0</v>
      </c>
      <c r="I177" s="220">
        <f t="shared" si="68"/>
        <v>0</v>
      </c>
      <c r="J177" s="220">
        <f t="shared" si="68"/>
        <v>0</v>
      </c>
      <c r="K177" s="220">
        <f t="shared" si="68"/>
        <v>0</v>
      </c>
      <c r="L177" s="220">
        <f t="shared" si="68"/>
        <v>0</v>
      </c>
      <c r="M177" s="220">
        <f t="shared" si="68"/>
        <v>0</v>
      </c>
      <c r="N177" s="220">
        <f t="shared" si="68"/>
        <v>0</v>
      </c>
      <c r="O177" s="220">
        <f t="shared" si="68"/>
        <v>0</v>
      </c>
      <c r="P177" s="220">
        <f t="shared" si="68"/>
        <v>0</v>
      </c>
      <c r="Q177" s="403">
        <f t="shared" si="53"/>
        <v>0</v>
      </c>
    </row>
    <row r="178" spans="2:21" ht="15" customHeight="1">
      <c r="B178" s="746" t="s">
        <v>19</v>
      </c>
      <c r="C178" s="46" t="s">
        <v>483</v>
      </c>
      <c r="D178" s="47" t="s">
        <v>118</v>
      </c>
      <c r="E178" s="220">
        <f t="shared" ref="E178:P178" si="69">E$63*$E$140</f>
        <v>0</v>
      </c>
      <c r="F178" s="220">
        <f t="shared" si="69"/>
        <v>0</v>
      </c>
      <c r="G178" s="220">
        <f t="shared" si="69"/>
        <v>0</v>
      </c>
      <c r="H178" s="220">
        <f t="shared" si="69"/>
        <v>0</v>
      </c>
      <c r="I178" s="220">
        <f t="shared" si="69"/>
        <v>0</v>
      </c>
      <c r="J178" s="220">
        <f t="shared" si="69"/>
        <v>0</v>
      </c>
      <c r="K178" s="220">
        <f t="shared" si="69"/>
        <v>0</v>
      </c>
      <c r="L178" s="220">
        <f t="shared" si="69"/>
        <v>0</v>
      </c>
      <c r="M178" s="220">
        <f t="shared" si="69"/>
        <v>0</v>
      </c>
      <c r="N178" s="220">
        <f t="shared" si="69"/>
        <v>0</v>
      </c>
      <c r="O178" s="220">
        <f t="shared" si="69"/>
        <v>0</v>
      </c>
      <c r="P178" s="220">
        <f t="shared" si="69"/>
        <v>0</v>
      </c>
      <c r="Q178" s="403">
        <f t="shared" si="53"/>
        <v>0</v>
      </c>
      <c r="U178" s="458"/>
    </row>
    <row r="179" spans="2:21" ht="15" customHeight="1">
      <c r="B179" s="738" t="s">
        <v>20</v>
      </c>
      <c r="C179" s="46" t="s">
        <v>483</v>
      </c>
      <c r="D179" s="47" t="s">
        <v>118</v>
      </c>
      <c r="E179" s="220">
        <f t="shared" ref="E179:P179" si="70">E$64*$E$140</f>
        <v>0</v>
      </c>
      <c r="F179" s="220">
        <f t="shared" si="70"/>
        <v>0</v>
      </c>
      <c r="G179" s="220">
        <f t="shared" si="70"/>
        <v>0</v>
      </c>
      <c r="H179" s="220">
        <f t="shared" si="70"/>
        <v>0</v>
      </c>
      <c r="I179" s="220">
        <f t="shared" si="70"/>
        <v>0</v>
      </c>
      <c r="J179" s="220">
        <f t="shared" si="70"/>
        <v>0</v>
      </c>
      <c r="K179" s="220">
        <f t="shared" si="70"/>
        <v>0</v>
      </c>
      <c r="L179" s="220">
        <f t="shared" si="70"/>
        <v>0</v>
      </c>
      <c r="M179" s="220">
        <f t="shared" si="70"/>
        <v>0</v>
      </c>
      <c r="N179" s="220">
        <f t="shared" si="70"/>
        <v>0</v>
      </c>
      <c r="O179" s="220">
        <f t="shared" si="70"/>
        <v>0</v>
      </c>
      <c r="P179" s="220">
        <f t="shared" si="70"/>
        <v>0</v>
      </c>
      <c r="Q179" s="403">
        <f t="shared" si="53"/>
        <v>0</v>
      </c>
    </row>
    <row r="180" spans="2:21" ht="15" customHeight="1">
      <c r="B180" s="739"/>
      <c r="C180" s="50" t="s">
        <v>209</v>
      </c>
      <c r="D180" s="51" t="s">
        <v>118</v>
      </c>
      <c r="E180" s="221">
        <f>E$65*$F$140</f>
        <v>0</v>
      </c>
      <c r="F180" s="222">
        <f t="shared" ref="F180:P180" si="71">F$65*$F$140</f>
        <v>0</v>
      </c>
      <c r="G180" s="222">
        <f t="shared" si="71"/>
        <v>0</v>
      </c>
      <c r="H180" s="222">
        <f t="shared" si="71"/>
        <v>0</v>
      </c>
      <c r="I180" s="222">
        <f t="shared" si="71"/>
        <v>0</v>
      </c>
      <c r="J180" s="222">
        <f t="shared" si="71"/>
        <v>0</v>
      </c>
      <c r="K180" s="222">
        <f t="shared" si="71"/>
        <v>0</v>
      </c>
      <c r="L180" s="222">
        <f t="shared" si="71"/>
        <v>0</v>
      </c>
      <c r="M180" s="222">
        <f t="shared" si="71"/>
        <v>0</v>
      </c>
      <c r="N180" s="222">
        <f t="shared" si="71"/>
        <v>0</v>
      </c>
      <c r="O180" s="222">
        <f t="shared" si="71"/>
        <v>0</v>
      </c>
      <c r="P180" s="223">
        <f t="shared" si="71"/>
        <v>0</v>
      </c>
      <c r="Q180" s="402">
        <f t="shared" si="53"/>
        <v>0</v>
      </c>
    </row>
    <row r="181" spans="2:21" ht="15" customHeight="1">
      <c r="B181" s="739"/>
      <c r="C181" s="50" t="s">
        <v>66</v>
      </c>
      <c r="D181" s="51" t="s">
        <v>118</v>
      </c>
      <c r="E181" s="221">
        <f t="shared" ref="E181:P181" si="72">E$66*$G$140</f>
        <v>0</v>
      </c>
      <c r="F181" s="222">
        <f t="shared" si="72"/>
        <v>0</v>
      </c>
      <c r="G181" s="222">
        <f t="shared" si="72"/>
        <v>0</v>
      </c>
      <c r="H181" s="222">
        <f t="shared" si="72"/>
        <v>0</v>
      </c>
      <c r="I181" s="222">
        <f t="shared" si="72"/>
        <v>0</v>
      </c>
      <c r="J181" s="222">
        <f t="shared" si="72"/>
        <v>0</v>
      </c>
      <c r="K181" s="222">
        <f t="shared" si="72"/>
        <v>0</v>
      </c>
      <c r="L181" s="222">
        <f t="shared" si="72"/>
        <v>0</v>
      </c>
      <c r="M181" s="222">
        <f t="shared" si="72"/>
        <v>0</v>
      </c>
      <c r="N181" s="222">
        <f t="shared" si="72"/>
        <v>0</v>
      </c>
      <c r="O181" s="222">
        <f t="shared" si="72"/>
        <v>0</v>
      </c>
      <c r="P181" s="223">
        <f t="shared" si="72"/>
        <v>0</v>
      </c>
      <c r="Q181" s="402">
        <f t="shared" si="53"/>
        <v>0</v>
      </c>
    </row>
    <row r="182" spans="2:21" ht="15" customHeight="1">
      <c r="B182" s="739"/>
      <c r="C182" s="50" t="s">
        <v>206</v>
      </c>
      <c r="D182" s="51" t="s">
        <v>118</v>
      </c>
      <c r="E182" s="221">
        <f>E$67*$H$140</f>
        <v>0</v>
      </c>
      <c r="F182" s="222">
        <f t="shared" ref="F182:P182" si="73">F$67*$H$140</f>
        <v>0</v>
      </c>
      <c r="G182" s="222">
        <f t="shared" si="73"/>
        <v>0</v>
      </c>
      <c r="H182" s="222">
        <f t="shared" si="73"/>
        <v>0</v>
      </c>
      <c r="I182" s="222">
        <f t="shared" si="73"/>
        <v>0</v>
      </c>
      <c r="J182" s="222">
        <f t="shared" si="73"/>
        <v>0</v>
      </c>
      <c r="K182" s="222">
        <f t="shared" si="73"/>
        <v>0</v>
      </c>
      <c r="L182" s="222">
        <f t="shared" si="73"/>
        <v>0</v>
      </c>
      <c r="M182" s="222">
        <f t="shared" si="73"/>
        <v>0</v>
      </c>
      <c r="N182" s="222">
        <f t="shared" si="73"/>
        <v>0</v>
      </c>
      <c r="O182" s="222">
        <f t="shared" si="73"/>
        <v>0</v>
      </c>
      <c r="P182" s="223">
        <f t="shared" si="73"/>
        <v>0</v>
      </c>
      <c r="Q182" s="402">
        <f t="shared" si="53"/>
        <v>0</v>
      </c>
    </row>
    <row r="183" spans="2:21" ht="15" customHeight="1">
      <c r="B183" s="739"/>
      <c r="C183" s="50" t="s">
        <v>205</v>
      </c>
      <c r="D183" s="51" t="s">
        <v>118</v>
      </c>
      <c r="E183" s="221">
        <f>E$68*$I$140</f>
        <v>0</v>
      </c>
      <c r="F183" s="222">
        <f t="shared" ref="F183:P183" si="74">F$68*$I$140</f>
        <v>0</v>
      </c>
      <c r="G183" s="222">
        <f t="shared" si="74"/>
        <v>0</v>
      </c>
      <c r="H183" s="222">
        <f t="shared" si="74"/>
        <v>0</v>
      </c>
      <c r="I183" s="222">
        <f t="shared" si="74"/>
        <v>0</v>
      </c>
      <c r="J183" s="222">
        <f t="shared" si="74"/>
        <v>0</v>
      </c>
      <c r="K183" s="222">
        <f t="shared" si="74"/>
        <v>0</v>
      </c>
      <c r="L183" s="222">
        <f t="shared" si="74"/>
        <v>0</v>
      </c>
      <c r="M183" s="222">
        <f t="shared" si="74"/>
        <v>0</v>
      </c>
      <c r="N183" s="222">
        <f t="shared" si="74"/>
        <v>0</v>
      </c>
      <c r="O183" s="222">
        <f t="shared" si="74"/>
        <v>0</v>
      </c>
      <c r="P183" s="223">
        <f t="shared" si="74"/>
        <v>0</v>
      </c>
      <c r="Q183" s="402">
        <f>SUM(E183:P183)</f>
        <v>0</v>
      </c>
    </row>
    <row r="184" spans="2:21" ht="15" customHeight="1">
      <c r="B184" s="739"/>
      <c r="C184" s="50" t="s">
        <v>72</v>
      </c>
      <c r="D184" s="51" t="s">
        <v>118</v>
      </c>
      <c r="E184" s="221">
        <f>E$69*$J$140</f>
        <v>0</v>
      </c>
      <c r="F184" s="222">
        <f t="shared" ref="F184:P184" si="75">F$69*$J$140</f>
        <v>0</v>
      </c>
      <c r="G184" s="222">
        <f t="shared" si="75"/>
        <v>0</v>
      </c>
      <c r="H184" s="222">
        <f t="shared" si="75"/>
        <v>0</v>
      </c>
      <c r="I184" s="222">
        <f t="shared" si="75"/>
        <v>0</v>
      </c>
      <c r="J184" s="222">
        <f t="shared" si="75"/>
        <v>0</v>
      </c>
      <c r="K184" s="222">
        <f t="shared" si="75"/>
        <v>0</v>
      </c>
      <c r="L184" s="222">
        <f t="shared" si="75"/>
        <v>0</v>
      </c>
      <c r="M184" s="222">
        <f t="shared" si="75"/>
        <v>0</v>
      </c>
      <c r="N184" s="222">
        <f t="shared" si="75"/>
        <v>0</v>
      </c>
      <c r="O184" s="222">
        <f t="shared" si="75"/>
        <v>0</v>
      </c>
      <c r="P184" s="223">
        <f t="shared" si="75"/>
        <v>0</v>
      </c>
      <c r="Q184" s="402">
        <f t="shared" si="53"/>
        <v>0</v>
      </c>
    </row>
    <row r="185" spans="2:21" ht="15" customHeight="1">
      <c r="B185" s="740"/>
      <c r="C185" s="75" t="str">
        <f>C29</f>
        <v>給湯（その他）</v>
      </c>
      <c r="D185" s="76" t="s">
        <v>99</v>
      </c>
      <c r="E185" s="224">
        <f>IF($M$140="",0,$M$140*E70)</f>
        <v>0</v>
      </c>
      <c r="F185" s="224">
        <f t="shared" ref="F185:P185" si="76">IF($M$140="",0,$M$140*F70)</f>
        <v>0</v>
      </c>
      <c r="G185" s="224">
        <f t="shared" si="76"/>
        <v>0</v>
      </c>
      <c r="H185" s="224">
        <f t="shared" si="76"/>
        <v>0</v>
      </c>
      <c r="I185" s="224">
        <f t="shared" si="76"/>
        <v>0</v>
      </c>
      <c r="J185" s="224">
        <f t="shared" si="76"/>
        <v>0</v>
      </c>
      <c r="K185" s="224">
        <f t="shared" si="76"/>
        <v>0</v>
      </c>
      <c r="L185" s="224">
        <f t="shared" si="76"/>
        <v>0</v>
      </c>
      <c r="M185" s="224">
        <f t="shared" si="76"/>
        <v>0</v>
      </c>
      <c r="N185" s="224">
        <f t="shared" si="76"/>
        <v>0</v>
      </c>
      <c r="O185" s="224">
        <f t="shared" si="76"/>
        <v>0</v>
      </c>
      <c r="P185" s="246">
        <f t="shared" si="76"/>
        <v>0</v>
      </c>
      <c r="Q185" s="405">
        <f>SUM(E185:P185)</f>
        <v>0</v>
      </c>
    </row>
    <row r="186" spans="2:21" ht="15" customHeight="1">
      <c r="B186" s="746" t="s">
        <v>21</v>
      </c>
      <c r="C186" s="46" t="s">
        <v>483</v>
      </c>
      <c r="D186" s="47" t="s">
        <v>118</v>
      </c>
      <c r="E186" s="220">
        <f t="shared" ref="E186:P186" si="77">E$71*$E$140</f>
        <v>0</v>
      </c>
      <c r="F186" s="220">
        <f t="shared" si="77"/>
        <v>0</v>
      </c>
      <c r="G186" s="220">
        <f t="shared" si="77"/>
        <v>0</v>
      </c>
      <c r="H186" s="220">
        <f t="shared" si="77"/>
        <v>0</v>
      </c>
      <c r="I186" s="220">
        <f t="shared" si="77"/>
        <v>0</v>
      </c>
      <c r="J186" s="220">
        <f t="shared" si="77"/>
        <v>0</v>
      </c>
      <c r="K186" s="220">
        <f t="shared" si="77"/>
        <v>0</v>
      </c>
      <c r="L186" s="220">
        <f t="shared" si="77"/>
        <v>0</v>
      </c>
      <c r="M186" s="220">
        <f t="shared" si="77"/>
        <v>0</v>
      </c>
      <c r="N186" s="220">
        <f t="shared" si="77"/>
        <v>0</v>
      </c>
      <c r="O186" s="220">
        <f t="shared" si="77"/>
        <v>0</v>
      </c>
      <c r="P186" s="220">
        <f t="shared" si="77"/>
        <v>0</v>
      </c>
      <c r="Q186" s="403">
        <f t="shared" si="53"/>
        <v>0</v>
      </c>
    </row>
    <row r="187" spans="2:21" ht="18.75" customHeight="1">
      <c r="B187" s="761" t="s">
        <v>443</v>
      </c>
      <c r="C187" s="46" t="s">
        <v>483</v>
      </c>
      <c r="D187" s="47" t="s">
        <v>118</v>
      </c>
      <c r="E187" s="220">
        <f t="shared" ref="E187:P187" si="78">E$72*$E$140</f>
        <v>0</v>
      </c>
      <c r="F187" s="220">
        <f t="shared" si="78"/>
        <v>0</v>
      </c>
      <c r="G187" s="220">
        <f t="shared" si="78"/>
        <v>0</v>
      </c>
      <c r="H187" s="220">
        <f t="shared" si="78"/>
        <v>0</v>
      </c>
      <c r="I187" s="220">
        <f t="shared" si="78"/>
        <v>0</v>
      </c>
      <c r="J187" s="220">
        <f t="shared" si="78"/>
        <v>0</v>
      </c>
      <c r="K187" s="220">
        <f t="shared" si="78"/>
        <v>0</v>
      </c>
      <c r="L187" s="220">
        <f t="shared" si="78"/>
        <v>0</v>
      </c>
      <c r="M187" s="220">
        <f t="shared" si="78"/>
        <v>0</v>
      </c>
      <c r="N187" s="220">
        <f t="shared" si="78"/>
        <v>0</v>
      </c>
      <c r="O187" s="220">
        <f t="shared" si="78"/>
        <v>0</v>
      </c>
      <c r="P187" s="220">
        <f t="shared" si="78"/>
        <v>0</v>
      </c>
      <c r="Q187" s="403">
        <f t="shared" ref="Q187" si="79">SUM(E187:P187)</f>
        <v>0</v>
      </c>
    </row>
    <row r="188" spans="2:21" ht="15" customHeight="1">
      <c r="B188" s="761" t="s">
        <v>439</v>
      </c>
      <c r="C188" s="46" t="s">
        <v>483</v>
      </c>
      <c r="D188" s="47" t="s">
        <v>118</v>
      </c>
      <c r="E188" s="226">
        <f t="shared" ref="E188:P188" si="80">E$73*$E$140</f>
        <v>0</v>
      </c>
      <c r="F188" s="227">
        <f t="shared" si="80"/>
        <v>0</v>
      </c>
      <c r="G188" s="227">
        <f t="shared" si="80"/>
        <v>0</v>
      </c>
      <c r="H188" s="227">
        <f t="shared" si="80"/>
        <v>0</v>
      </c>
      <c r="I188" s="227">
        <f t="shared" si="80"/>
        <v>0</v>
      </c>
      <c r="J188" s="227">
        <f t="shared" si="80"/>
        <v>0</v>
      </c>
      <c r="K188" s="227">
        <f t="shared" si="80"/>
        <v>0</v>
      </c>
      <c r="L188" s="227">
        <f t="shared" si="80"/>
        <v>0</v>
      </c>
      <c r="M188" s="227">
        <f t="shared" si="80"/>
        <v>0</v>
      </c>
      <c r="N188" s="227">
        <f t="shared" si="80"/>
        <v>0</v>
      </c>
      <c r="O188" s="227">
        <f t="shared" si="80"/>
        <v>0</v>
      </c>
      <c r="P188" s="228">
        <f t="shared" si="80"/>
        <v>0</v>
      </c>
      <c r="Q188" s="403">
        <f t="shared" si="53"/>
        <v>0</v>
      </c>
    </row>
    <row r="189" spans="2:21" ht="15" customHeight="1">
      <c r="B189" s="748"/>
      <c r="C189" s="50" t="s">
        <v>209</v>
      </c>
      <c r="D189" s="51" t="s">
        <v>118</v>
      </c>
      <c r="E189" s="221">
        <f>E$74*$F$140</f>
        <v>0</v>
      </c>
      <c r="F189" s="222">
        <f t="shared" ref="F189:P189" si="81">F$74*$F$140</f>
        <v>0</v>
      </c>
      <c r="G189" s="222">
        <f t="shared" si="81"/>
        <v>0</v>
      </c>
      <c r="H189" s="222">
        <f t="shared" si="81"/>
        <v>0</v>
      </c>
      <c r="I189" s="222">
        <f t="shared" si="81"/>
        <v>0</v>
      </c>
      <c r="J189" s="222">
        <f t="shared" si="81"/>
        <v>0</v>
      </c>
      <c r="K189" s="222">
        <f t="shared" si="81"/>
        <v>0</v>
      </c>
      <c r="L189" s="222">
        <f t="shared" si="81"/>
        <v>0</v>
      </c>
      <c r="M189" s="222">
        <f t="shared" si="81"/>
        <v>0</v>
      </c>
      <c r="N189" s="222">
        <f t="shared" si="81"/>
        <v>0</v>
      </c>
      <c r="O189" s="222">
        <f t="shared" si="81"/>
        <v>0</v>
      </c>
      <c r="P189" s="223">
        <f t="shared" si="81"/>
        <v>0</v>
      </c>
      <c r="Q189" s="402">
        <f t="shared" si="53"/>
        <v>0</v>
      </c>
    </row>
    <row r="190" spans="2:21" s="45" customFormat="1" ht="15" customHeight="1">
      <c r="B190" s="750"/>
      <c r="C190" s="54" t="s">
        <v>66</v>
      </c>
      <c r="D190" s="55" t="s">
        <v>99</v>
      </c>
      <c r="E190" s="225">
        <f t="shared" ref="E190:P190" si="82">E$75*$G$140</f>
        <v>0</v>
      </c>
      <c r="F190" s="225">
        <f t="shared" si="82"/>
        <v>0</v>
      </c>
      <c r="G190" s="225">
        <f t="shared" si="82"/>
        <v>0</v>
      </c>
      <c r="H190" s="225">
        <f t="shared" si="82"/>
        <v>0</v>
      </c>
      <c r="I190" s="225">
        <f t="shared" si="82"/>
        <v>0</v>
      </c>
      <c r="J190" s="225">
        <f t="shared" si="82"/>
        <v>0</v>
      </c>
      <c r="K190" s="225">
        <f t="shared" si="82"/>
        <v>0</v>
      </c>
      <c r="L190" s="225">
        <f t="shared" si="82"/>
        <v>0</v>
      </c>
      <c r="M190" s="225">
        <f t="shared" si="82"/>
        <v>0</v>
      </c>
      <c r="N190" s="225">
        <f t="shared" si="82"/>
        <v>0</v>
      </c>
      <c r="O190" s="225">
        <f t="shared" si="82"/>
        <v>0</v>
      </c>
      <c r="P190" s="225">
        <f t="shared" si="82"/>
        <v>0</v>
      </c>
      <c r="Q190" s="404">
        <f t="shared" si="53"/>
        <v>0</v>
      </c>
    </row>
    <row r="191" spans="2:21" s="45" customFormat="1" ht="15" customHeight="1">
      <c r="B191" s="407" t="s">
        <v>23</v>
      </c>
      <c r="C191" s="343" t="s">
        <v>80</v>
      </c>
      <c r="D191" s="57" t="s">
        <v>118</v>
      </c>
      <c r="E191" s="229">
        <f t="shared" ref="E191:P191" si="83">E36*$R$36</f>
        <v>0</v>
      </c>
      <c r="F191" s="229">
        <f t="shared" si="83"/>
        <v>0</v>
      </c>
      <c r="G191" s="229">
        <f t="shared" si="83"/>
        <v>0</v>
      </c>
      <c r="H191" s="229">
        <f t="shared" si="83"/>
        <v>0</v>
      </c>
      <c r="I191" s="229">
        <f t="shared" si="83"/>
        <v>0</v>
      </c>
      <c r="J191" s="229">
        <f t="shared" si="83"/>
        <v>0</v>
      </c>
      <c r="K191" s="229">
        <f t="shared" si="83"/>
        <v>0</v>
      </c>
      <c r="L191" s="229">
        <f t="shared" si="83"/>
        <v>0</v>
      </c>
      <c r="M191" s="229">
        <f t="shared" si="83"/>
        <v>0</v>
      </c>
      <c r="N191" s="229">
        <f t="shared" si="83"/>
        <v>0</v>
      </c>
      <c r="O191" s="229">
        <f t="shared" si="83"/>
        <v>0</v>
      </c>
      <c r="P191" s="229">
        <f t="shared" si="83"/>
        <v>0</v>
      </c>
      <c r="Q191" s="408">
        <f>SUM(E191:P191)</f>
        <v>0</v>
      </c>
    </row>
    <row r="192" spans="2:21" s="45" customFormat="1" ht="15" customHeight="1">
      <c r="B192" s="381" t="s">
        <v>25</v>
      </c>
      <c r="C192" s="88" t="s">
        <v>83</v>
      </c>
      <c r="D192" s="57" t="s">
        <v>118</v>
      </c>
      <c r="E192" s="229">
        <f t="shared" ref="E192:P192" si="84">E39*$R$39</f>
        <v>0</v>
      </c>
      <c r="F192" s="229">
        <f t="shared" si="84"/>
        <v>0</v>
      </c>
      <c r="G192" s="229">
        <f t="shared" si="84"/>
        <v>0</v>
      </c>
      <c r="H192" s="229">
        <f t="shared" si="84"/>
        <v>0</v>
      </c>
      <c r="I192" s="229">
        <f t="shared" si="84"/>
        <v>0</v>
      </c>
      <c r="J192" s="229">
        <f t="shared" si="84"/>
        <v>0</v>
      </c>
      <c r="K192" s="229">
        <f t="shared" si="84"/>
        <v>0</v>
      </c>
      <c r="L192" s="229">
        <f t="shared" si="84"/>
        <v>0</v>
      </c>
      <c r="M192" s="229">
        <f t="shared" si="84"/>
        <v>0</v>
      </c>
      <c r="N192" s="229">
        <f t="shared" si="84"/>
        <v>0</v>
      </c>
      <c r="O192" s="229">
        <f t="shared" si="84"/>
        <v>0</v>
      </c>
      <c r="P192" s="229">
        <f t="shared" si="84"/>
        <v>0</v>
      </c>
      <c r="Q192" s="408">
        <f t="shared" si="53"/>
        <v>0</v>
      </c>
    </row>
    <row r="193" spans="2:21" s="45" customFormat="1" ht="15" customHeight="1">
      <c r="B193" s="407" t="s">
        <v>84</v>
      </c>
      <c r="C193" s="343" t="s">
        <v>85</v>
      </c>
      <c r="D193" s="57" t="s">
        <v>118</v>
      </c>
      <c r="E193" s="229">
        <f t="shared" ref="E193:P193" si="85">E41*$R$41</f>
        <v>0</v>
      </c>
      <c r="F193" s="229">
        <f t="shared" si="85"/>
        <v>0</v>
      </c>
      <c r="G193" s="229">
        <f t="shared" si="85"/>
        <v>0</v>
      </c>
      <c r="H193" s="229">
        <f t="shared" si="85"/>
        <v>0</v>
      </c>
      <c r="I193" s="229">
        <f t="shared" si="85"/>
        <v>0</v>
      </c>
      <c r="J193" s="229">
        <f t="shared" si="85"/>
        <v>0</v>
      </c>
      <c r="K193" s="229">
        <f t="shared" si="85"/>
        <v>0</v>
      </c>
      <c r="L193" s="229">
        <f t="shared" si="85"/>
        <v>0</v>
      </c>
      <c r="M193" s="229">
        <f t="shared" si="85"/>
        <v>0</v>
      </c>
      <c r="N193" s="229">
        <f t="shared" si="85"/>
        <v>0</v>
      </c>
      <c r="O193" s="229">
        <f t="shared" si="85"/>
        <v>0</v>
      </c>
      <c r="P193" s="229">
        <f t="shared" si="85"/>
        <v>0</v>
      </c>
      <c r="Q193" s="408">
        <f t="shared" si="53"/>
        <v>0</v>
      </c>
    </row>
    <row r="194" spans="2:21" s="45" customFormat="1" ht="15" customHeight="1" thickBot="1">
      <c r="B194" s="1034" t="s">
        <v>121</v>
      </c>
      <c r="C194" s="1035"/>
      <c r="D194" s="354" t="s">
        <v>118</v>
      </c>
      <c r="E194" s="844">
        <f t="shared" ref="E194:P194" si="86">E119*-1</f>
        <v>0</v>
      </c>
      <c r="F194" s="845">
        <f t="shared" si="86"/>
        <v>0</v>
      </c>
      <c r="G194" s="845">
        <f t="shared" si="86"/>
        <v>0</v>
      </c>
      <c r="H194" s="845">
        <f t="shared" si="86"/>
        <v>0</v>
      </c>
      <c r="I194" s="845">
        <f t="shared" si="86"/>
        <v>0</v>
      </c>
      <c r="J194" s="845">
        <f t="shared" si="86"/>
        <v>0</v>
      </c>
      <c r="K194" s="845">
        <f t="shared" si="86"/>
        <v>0</v>
      </c>
      <c r="L194" s="845">
        <f t="shared" si="86"/>
        <v>0</v>
      </c>
      <c r="M194" s="845">
        <f t="shared" si="86"/>
        <v>0</v>
      </c>
      <c r="N194" s="845">
        <f t="shared" si="86"/>
        <v>0</v>
      </c>
      <c r="O194" s="845">
        <f t="shared" si="86"/>
        <v>0</v>
      </c>
      <c r="P194" s="846">
        <f t="shared" si="86"/>
        <v>0</v>
      </c>
      <c r="Q194" s="409">
        <f t="shared" si="53"/>
        <v>0</v>
      </c>
    </row>
    <row r="195" spans="2:21" s="45" customFormat="1" ht="11.1" customHeight="1">
      <c r="B195" s="336"/>
      <c r="C195" s="336"/>
      <c r="D195" s="83"/>
      <c r="E195" s="334"/>
      <c r="F195" s="334"/>
      <c r="G195" s="334"/>
      <c r="H195" s="334"/>
      <c r="I195" s="334"/>
      <c r="J195" s="334"/>
      <c r="K195" s="334"/>
      <c r="L195" s="334"/>
      <c r="M195" s="334"/>
      <c r="N195" s="334"/>
      <c r="O195" s="334"/>
      <c r="P195" s="334"/>
      <c r="Q195" s="335"/>
    </row>
    <row r="196" spans="2:21" s="45" customFormat="1" ht="11.1" customHeight="1">
      <c r="B196" s="336"/>
      <c r="C196" s="336" t="s">
        <v>414</v>
      </c>
      <c r="D196" s="83"/>
      <c r="E196" s="335">
        <f t="shared" ref="E196:P196" si="87">SUM(E162:E186)-E192</f>
        <v>0</v>
      </c>
      <c r="F196" s="335">
        <f t="shared" si="87"/>
        <v>0</v>
      </c>
      <c r="G196" s="335">
        <f t="shared" si="87"/>
        <v>0</v>
      </c>
      <c r="H196" s="335">
        <f t="shared" si="87"/>
        <v>0</v>
      </c>
      <c r="I196" s="335">
        <f t="shared" si="87"/>
        <v>0</v>
      </c>
      <c r="J196" s="335">
        <f t="shared" si="87"/>
        <v>0</v>
      </c>
      <c r="K196" s="335">
        <f t="shared" si="87"/>
        <v>0</v>
      </c>
      <c r="L196" s="335">
        <f t="shared" si="87"/>
        <v>0</v>
      </c>
      <c r="M196" s="335">
        <f t="shared" si="87"/>
        <v>0</v>
      </c>
      <c r="N196" s="335">
        <f t="shared" si="87"/>
        <v>0</v>
      </c>
      <c r="O196" s="335">
        <f t="shared" si="87"/>
        <v>0</v>
      </c>
      <c r="P196" s="335">
        <f t="shared" si="87"/>
        <v>0</v>
      </c>
      <c r="Q196" s="335">
        <f>SUM(E196:P196)</f>
        <v>0</v>
      </c>
    </row>
    <row r="197" spans="2:21" s="45" customFormat="1" ht="11.1" customHeight="1">
      <c r="B197" s="336"/>
      <c r="C197" s="336" t="s">
        <v>415</v>
      </c>
      <c r="D197" s="83"/>
      <c r="E197" s="335">
        <f t="shared" ref="E197:P197" si="88">E119</f>
        <v>0</v>
      </c>
      <c r="F197" s="335">
        <f t="shared" si="88"/>
        <v>0</v>
      </c>
      <c r="G197" s="335">
        <f t="shared" si="88"/>
        <v>0</v>
      </c>
      <c r="H197" s="335">
        <f t="shared" si="88"/>
        <v>0</v>
      </c>
      <c r="I197" s="335">
        <f t="shared" si="88"/>
        <v>0</v>
      </c>
      <c r="J197" s="335">
        <f t="shared" si="88"/>
        <v>0</v>
      </c>
      <c r="K197" s="335">
        <f t="shared" si="88"/>
        <v>0</v>
      </c>
      <c r="L197" s="335">
        <f t="shared" si="88"/>
        <v>0</v>
      </c>
      <c r="M197" s="335">
        <f t="shared" si="88"/>
        <v>0</v>
      </c>
      <c r="N197" s="335">
        <f t="shared" si="88"/>
        <v>0</v>
      </c>
      <c r="O197" s="335">
        <f t="shared" si="88"/>
        <v>0</v>
      </c>
      <c r="P197" s="335">
        <f t="shared" si="88"/>
        <v>0</v>
      </c>
      <c r="Q197" s="335">
        <f>SUM(E197:P197)</f>
        <v>0</v>
      </c>
    </row>
    <row r="198" spans="2:21" s="45" customFormat="1" ht="11.1" customHeight="1">
      <c r="B198" s="336"/>
      <c r="C198" s="336"/>
      <c r="D198" s="83"/>
      <c r="E198" s="335"/>
      <c r="F198" s="335"/>
      <c r="G198" s="335"/>
      <c r="H198" s="335"/>
      <c r="I198" s="335"/>
      <c r="J198" s="335"/>
      <c r="K198" s="335"/>
      <c r="L198" s="335"/>
      <c r="M198" s="335"/>
      <c r="N198" s="335"/>
      <c r="O198" s="335"/>
      <c r="P198" s="335"/>
      <c r="Q198" s="335"/>
    </row>
    <row r="199" spans="2:21" s="45" customFormat="1" ht="11.1" customHeight="1" thickBot="1">
      <c r="B199" s="336"/>
      <c r="C199" s="336"/>
      <c r="D199" s="83"/>
      <c r="E199" s="335"/>
      <c r="F199" s="335"/>
      <c r="G199" s="335"/>
      <c r="H199" s="335"/>
      <c r="I199" s="335"/>
      <c r="J199" s="335"/>
      <c r="K199" s="335"/>
      <c r="L199" s="335"/>
      <c r="M199" s="335"/>
      <c r="N199" s="335"/>
      <c r="O199" s="335"/>
      <c r="P199" s="335"/>
      <c r="Q199" s="335"/>
    </row>
    <row r="200" spans="2:21" s="45" customFormat="1" ht="11.1" customHeight="1" thickBot="1">
      <c r="B200" s="419" t="s">
        <v>122</v>
      </c>
      <c r="C200" s="421">
        <v>3021</v>
      </c>
      <c r="D200" s="420" t="s">
        <v>198</v>
      </c>
      <c r="U200" s="458">
        <f>事業報告書!$J$10</f>
        <v>0</v>
      </c>
    </row>
    <row r="201" spans="2:21" s="45" customFormat="1" ht="15" customHeight="1">
      <c r="B201" s="1036"/>
      <c r="C201" s="1037"/>
      <c r="D201" s="1037"/>
      <c r="E201" s="410" t="str">
        <f t="shared" ref="E201:P201" si="89">E15</f>
        <v>４月</v>
      </c>
      <c r="F201" s="410" t="str">
        <f t="shared" si="89"/>
        <v>５月</v>
      </c>
      <c r="G201" s="410" t="str">
        <f t="shared" si="89"/>
        <v>６月</v>
      </c>
      <c r="H201" s="410" t="str">
        <f t="shared" si="89"/>
        <v>７月</v>
      </c>
      <c r="I201" s="410" t="str">
        <f t="shared" si="89"/>
        <v>８月</v>
      </c>
      <c r="J201" s="410" t="str">
        <f t="shared" si="89"/>
        <v>９月</v>
      </c>
      <c r="K201" s="410" t="str">
        <f t="shared" si="89"/>
        <v>１０月</v>
      </c>
      <c r="L201" s="410" t="str">
        <f t="shared" si="89"/>
        <v>１１月</v>
      </c>
      <c r="M201" s="410" t="str">
        <f t="shared" si="89"/>
        <v>１２月</v>
      </c>
      <c r="N201" s="410" t="str">
        <f t="shared" si="89"/>
        <v>１月</v>
      </c>
      <c r="O201" s="410" t="str">
        <f t="shared" si="89"/>
        <v>２月</v>
      </c>
      <c r="P201" s="410" t="str">
        <f t="shared" si="89"/>
        <v>３月</v>
      </c>
      <c r="Q201" s="411" t="s">
        <v>39</v>
      </c>
    </row>
    <row r="202" spans="2:21" s="45" customFormat="1" ht="15" customHeight="1">
      <c r="B202" s="412" t="s">
        <v>123</v>
      </c>
      <c r="C202" s="1038" t="s">
        <v>124</v>
      </c>
      <c r="D202" s="1039"/>
      <c r="E202" s="247">
        <f t="shared" ref="E202:P202" si="90">IF($C$200=0,0,SUM(E162:E171)/$C$200*1000)</f>
        <v>0</v>
      </c>
      <c r="F202" s="247">
        <f t="shared" si="90"/>
        <v>0</v>
      </c>
      <c r="G202" s="247">
        <f t="shared" si="90"/>
        <v>0</v>
      </c>
      <c r="H202" s="247">
        <f t="shared" si="90"/>
        <v>0</v>
      </c>
      <c r="I202" s="247">
        <f t="shared" si="90"/>
        <v>0</v>
      </c>
      <c r="J202" s="247">
        <f t="shared" si="90"/>
        <v>0</v>
      </c>
      <c r="K202" s="247">
        <f t="shared" si="90"/>
        <v>0</v>
      </c>
      <c r="L202" s="247">
        <f t="shared" si="90"/>
        <v>0</v>
      </c>
      <c r="M202" s="247">
        <f t="shared" si="90"/>
        <v>0</v>
      </c>
      <c r="N202" s="247">
        <f t="shared" si="90"/>
        <v>0</v>
      </c>
      <c r="O202" s="247">
        <f t="shared" si="90"/>
        <v>0</v>
      </c>
      <c r="P202" s="247">
        <f t="shared" si="90"/>
        <v>0</v>
      </c>
      <c r="Q202" s="413">
        <f t="shared" ref="Q202:Q210" si="91">SUM(E202:P202)</f>
        <v>0</v>
      </c>
    </row>
    <row r="203" spans="2:21" s="45" customFormat="1" ht="15" customHeight="1">
      <c r="B203" s="414" t="s">
        <v>95</v>
      </c>
      <c r="C203" s="1016" t="s">
        <v>124</v>
      </c>
      <c r="D203" s="1017"/>
      <c r="E203" s="248">
        <f t="shared" ref="E203:P204" si="92">IF($C$200=0,0,SUM(E177:E177)/$C$200*1000)</f>
        <v>0</v>
      </c>
      <c r="F203" s="248">
        <f t="shared" si="92"/>
        <v>0</v>
      </c>
      <c r="G203" s="248">
        <f t="shared" si="92"/>
        <v>0</v>
      </c>
      <c r="H203" s="248">
        <f t="shared" si="92"/>
        <v>0</v>
      </c>
      <c r="I203" s="248">
        <f t="shared" si="92"/>
        <v>0</v>
      </c>
      <c r="J203" s="248">
        <f t="shared" si="92"/>
        <v>0</v>
      </c>
      <c r="K203" s="248">
        <f t="shared" si="92"/>
        <v>0</v>
      </c>
      <c r="L203" s="248">
        <f t="shared" si="92"/>
        <v>0</v>
      </c>
      <c r="M203" s="248">
        <f t="shared" si="92"/>
        <v>0</v>
      </c>
      <c r="N203" s="248">
        <f t="shared" si="92"/>
        <v>0</v>
      </c>
      <c r="O203" s="248">
        <f t="shared" si="92"/>
        <v>0</v>
      </c>
      <c r="P203" s="248">
        <f t="shared" si="92"/>
        <v>0</v>
      </c>
      <c r="Q203" s="415">
        <f t="shared" si="91"/>
        <v>0</v>
      </c>
    </row>
    <row r="204" spans="2:21" s="45" customFormat="1" ht="15" customHeight="1">
      <c r="B204" s="414" t="s">
        <v>96</v>
      </c>
      <c r="C204" s="1016" t="s">
        <v>124</v>
      </c>
      <c r="D204" s="1017"/>
      <c r="E204" s="248">
        <f t="shared" si="92"/>
        <v>0</v>
      </c>
      <c r="F204" s="248">
        <f t="shared" si="92"/>
        <v>0</v>
      </c>
      <c r="G204" s="248">
        <f t="shared" si="92"/>
        <v>0</v>
      </c>
      <c r="H204" s="248">
        <f t="shared" si="92"/>
        <v>0</v>
      </c>
      <c r="I204" s="248">
        <f t="shared" si="92"/>
        <v>0</v>
      </c>
      <c r="J204" s="248">
        <f t="shared" si="92"/>
        <v>0</v>
      </c>
      <c r="K204" s="248">
        <f t="shared" si="92"/>
        <v>0</v>
      </c>
      <c r="L204" s="248">
        <f t="shared" si="92"/>
        <v>0</v>
      </c>
      <c r="M204" s="248">
        <f t="shared" si="92"/>
        <v>0</v>
      </c>
      <c r="N204" s="248">
        <f t="shared" si="92"/>
        <v>0</v>
      </c>
      <c r="O204" s="248">
        <f t="shared" si="92"/>
        <v>0</v>
      </c>
      <c r="P204" s="248">
        <f t="shared" si="92"/>
        <v>0</v>
      </c>
      <c r="Q204" s="415">
        <f t="shared" si="91"/>
        <v>0</v>
      </c>
    </row>
    <row r="205" spans="2:21" s="45" customFormat="1" ht="15" customHeight="1">
      <c r="B205" s="414" t="s">
        <v>93</v>
      </c>
      <c r="C205" s="1016" t="s">
        <v>124</v>
      </c>
      <c r="D205" s="1017"/>
      <c r="E205" s="248">
        <f t="shared" ref="E205:P205" si="93">IF($C$200=0,0,SUM(E179:E185)/$C$200*1000)</f>
        <v>0</v>
      </c>
      <c r="F205" s="248">
        <f t="shared" si="93"/>
        <v>0</v>
      </c>
      <c r="G205" s="248">
        <f t="shared" si="93"/>
        <v>0</v>
      </c>
      <c r="H205" s="248">
        <f t="shared" si="93"/>
        <v>0</v>
      </c>
      <c r="I205" s="248">
        <f t="shared" si="93"/>
        <v>0</v>
      </c>
      <c r="J205" s="248">
        <f t="shared" si="93"/>
        <v>0</v>
      </c>
      <c r="K205" s="248">
        <f t="shared" si="93"/>
        <v>0</v>
      </c>
      <c r="L205" s="248">
        <f t="shared" si="93"/>
        <v>0</v>
      </c>
      <c r="M205" s="248">
        <f t="shared" si="93"/>
        <v>0</v>
      </c>
      <c r="N205" s="248">
        <f t="shared" si="93"/>
        <v>0</v>
      </c>
      <c r="O205" s="248">
        <f t="shared" si="93"/>
        <v>0</v>
      </c>
      <c r="P205" s="248">
        <f t="shared" si="93"/>
        <v>0</v>
      </c>
      <c r="Q205" s="415">
        <f t="shared" si="91"/>
        <v>0</v>
      </c>
    </row>
    <row r="206" spans="2:21" ht="15" customHeight="1">
      <c r="B206" s="414" t="s">
        <v>97</v>
      </c>
      <c r="C206" s="1016" t="s">
        <v>124</v>
      </c>
      <c r="D206" s="1017"/>
      <c r="E206" s="248">
        <f t="shared" ref="E206:P207" si="94">IF($C$200=0,0,SUM(E186:E186)/$C$200*1000)</f>
        <v>0</v>
      </c>
      <c r="F206" s="248">
        <f t="shared" si="94"/>
        <v>0</v>
      </c>
      <c r="G206" s="248">
        <f t="shared" si="94"/>
        <v>0</v>
      </c>
      <c r="H206" s="248">
        <f t="shared" si="94"/>
        <v>0</v>
      </c>
      <c r="I206" s="248">
        <f t="shared" si="94"/>
        <v>0</v>
      </c>
      <c r="J206" s="248">
        <f t="shared" si="94"/>
        <v>0</v>
      </c>
      <c r="K206" s="248">
        <f t="shared" si="94"/>
        <v>0</v>
      </c>
      <c r="L206" s="248">
        <f t="shared" si="94"/>
        <v>0</v>
      </c>
      <c r="M206" s="248">
        <f t="shared" si="94"/>
        <v>0</v>
      </c>
      <c r="N206" s="248">
        <f t="shared" si="94"/>
        <v>0</v>
      </c>
      <c r="O206" s="248">
        <f t="shared" si="94"/>
        <v>0</v>
      </c>
      <c r="P206" s="248">
        <f t="shared" si="94"/>
        <v>0</v>
      </c>
      <c r="Q206" s="415">
        <f t="shared" si="91"/>
        <v>0</v>
      </c>
    </row>
    <row r="207" spans="2:21" ht="15" customHeight="1">
      <c r="B207" s="682" t="s">
        <v>438</v>
      </c>
      <c r="C207" s="1016" t="s">
        <v>124</v>
      </c>
      <c r="D207" s="1017"/>
      <c r="E207" s="248">
        <f t="shared" si="94"/>
        <v>0</v>
      </c>
      <c r="F207" s="248">
        <f t="shared" si="94"/>
        <v>0</v>
      </c>
      <c r="G207" s="248">
        <f t="shared" si="94"/>
        <v>0</v>
      </c>
      <c r="H207" s="248">
        <f t="shared" si="94"/>
        <v>0</v>
      </c>
      <c r="I207" s="248">
        <f t="shared" si="94"/>
        <v>0</v>
      </c>
      <c r="J207" s="248">
        <f t="shared" si="94"/>
        <v>0</v>
      </c>
      <c r="K207" s="248">
        <f t="shared" si="94"/>
        <v>0</v>
      </c>
      <c r="L207" s="248">
        <f t="shared" si="94"/>
        <v>0</v>
      </c>
      <c r="M207" s="248">
        <f t="shared" si="94"/>
        <v>0</v>
      </c>
      <c r="N207" s="248">
        <f t="shared" si="94"/>
        <v>0</v>
      </c>
      <c r="O207" s="248">
        <f t="shared" si="94"/>
        <v>0</v>
      </c>
      <c r="P207" s="248">
        <f t="shared" si="94"/>
        <v>0</v>
      </c>
      <c r="Q207" s="415">
        <f t="shared" si="91"/>
        <v>0</v>
      </c>
    </row>
    <row r="208" spans="2:21" ht="15" customHeight="1">
      <c r="B208" s="682" t="s">
        <v>442</v>
      </c>
      <c r="C208" s="1016" t="s">
        <v>124</v>
      </c>
      <c r="D208" s="1017"/>
      <c r="E208" s="248">
        <f t="shared" ref="E208:P208" si="95">IF($C$200=0,0,SUM(E188:E190)/$C$200*1000)</f>
        <v>0</v>
      </c>
      <c r="F208" s="248">
        <f t="shared" si="95"/>
        <v>0</v>
      </c>
      <c r="G208" s="248">
        <f t="shared" si="95"/>
        <v>0</v>
      </c>
      <c r="H208" s="248">
        <f t="shared" si="95"/>
        <v>0</v>
      </c>
      <c r="I208" s="248">
        <f t="shared" si="95"/>
        <v>0</v>
      </c>
      <c r="J208" s="248">
        <f t="shared" si="95"/>
        <v>0</v>
      </c>
      <c r="K208" s="248">
        <f t="shared" si="95"/>
        <v>0</v>
      </c>
      <c r="L208" s="248">
        <f t="shared" si="95"/>
        <v>0</v>
      </c>
      <c r="M208" s="248">
        <f t="shared" si="95"/>
        <v>0</v>
      </c>
      <c r="N208" s="248">
        <f t="shared" si="95"/>
        <v>0</v>
      </c>
      <c r="O208" s="248">
        <f t="shared" si="95"/>
        <v>0</v>
      </c>
      <c r="P208" s="248">
        <f t="shared" si="95"/>
        <v>0</v>
      </c>
      <c r="Q208" s="415">
        <f t="shared" si="91"/>
        <v>0</v>
      </c>
    </row>
    <row r="209" spans="2:17" ht="15" customHeight="1">
      <c r="B209" s="414" t="s">
        <v>125</v>
      </c>
      <c r="C209" s="1016" t="s">
        <v>124</v>
      </c>
      <c r="D209" s="1017"/>
      <c r="E209" s="248">
        <f>IF($C$200=0,0,SUM(E172:E176)/$C$200*1000)</f>
        <v>0</v>
      </c>
      <c r="F209" s="248">
        <f>IF($C$200=0,0,SUM(F172:F176)/$C$200*1000)</f>
        <v>0</v>
      </c>
      <c r="G209" s="248">
        <f t="shared" ref="G209:P209" si="96">IF($C$200=0,0,SUM(G172:G176)/$C$200*1000)</f>
        <v>0</v>
      </c>
      <c r="H209" s="248">
        <f t="shared" si="96"/>
        <v>0</v>
      </c>
      <c r="I209" s="248">
        <f t="shared" si="96"/>
        <v>0</v>
      </c>
      <c r="J209" s="248">
        <f t="shared" si="96"/>
        <v>0</v>
      </c>
      <c r="K209" s="248">
        <f t="shared" si="96"/>
        <v>0</v>
      </c>
      <c r="L209" s="248">
        <f t="shared" si="96"/>
        <v>0</v>
      </c>
      <c r="M209" s="248">
        <f t="shared" si="96"/>
        <v>0</v>
      </c>
      <c r="N209" s="248">
        <f t="shared" si="96"/>
        <v>0</v>
      </c>
      <c r="O209" s="248">
        <f t="shared" si="96"/>
        <v>0</v>
      </c>
      <c r="P209" s="248">
        <f t="shared" si="96"/>
        <v>0</v>
      </c>
      <c r="Q209" s="415">
        <f t="shared" si="91"/>
        <v>0</v>
      </c>
    </row>
    <row r="210" spans="2:17" ht="15" customHeight="1" thickBot="1">
      <c r="B210" s="416" t="s">
        <v>106</v>
      </c>
      <c r="C210" s="1014" t="s">
        <v>124</v>
      </c>
      <c r="D210" s="1015"/>
      <c r="E210" s="417">
        <f>IF($C$200=0,0,E194/$C$200*1000)</f>
        <v>0</v>
      </c>
      <c r="F210" s="417">
        <f t="shared" ref="F210:P210" si="97">IF($C$200=0,0,F194/$C$200*1000)</f>
        <v>0</v>
      </c>
      <c r="G210" s="417">
        <f t="shared" si="97"/>
        <v>0</v>
      </c>
      <c r="H210" s="417">
        <f t="shared" si="97"/>
        <v>0</v>
      </c>
      <c r="I210" s="417">
        <f t="shared" si="97"/>
        <v>0</v>
      </c>
      <c r="J210" s="417">
        <f t="shared" si="97"/>
        <v>0</v>
      </c>
      <c r="K210" s="417">
        <f t="shared" si="97"/>
        <v>0</v>
      </c>
      <c r="L210" s="417">
        <f t="shared" si="97"/>
        <v>0</v>
      </c>
      <c r="M210" s="417">
        <f t="shared" si="97"/>
        <v>0</v>
      </c>
      <c r="N210" s="417">
        <f t="shared" si="97"/>
        <v>0</v>
      </c>
      <c r="O210" s="417">
        <f t="shared" si="97"/>
        <v>0</v>
      </c>
      <c r="P210" s="417">
        <f t="shared" si="97"/>
        <v>0</v>
      </c>
      <c r="Q210" s="418">
        <f t="shared" si="91"/>
        <v>0</v>
      </c>
    </row>
    <row r="211" spans="2:17">
      <c r="B211" s="45"/>
      <c r="C211" s="45"/>
      <c r="D211" s="45"/>
      <c r="E211" s="45"/>
      <c r="F211" s="45"/>
      <c r="G211" s="45"/>
      <c r="H211" s="45"/>
      <c r="I211" s="45"/>
      <c r="J211" s="45"/>
      <c r="K211" s="45"/>
      <c r="L211" s="45"/>
      <c r="M211" s="45"/>
      <c r="N211" s="45"/>
      <c r="O211" s="45"/>
      <c r="P211" s="45"/>
      <c r="Q211" s="45"/>
    </row>
    <row r="212" spans="2:17">
      <c r="B212" s="36" t="s">
        <v>324</v>
      </c>
    </row>
    <row r="213" spans="2:17">
      <c r="B213" s="44"/>
      <c r="C213" s="44" t="s">
        <v>329</v>
      </c>
      <c r="E213" s="45"/>
      <c r="F213" s="45"/>
      <c r="G213" s="45"/>
    </row>
    <row r="214" spans="2:17">
      <c r="B214" s="44" t="s">
        <v>325</v>
      </c>
      <c r="C214" s="586">
        <f>SUM(T16:T16)+SUM(T18:T18)</f>
        <v>0</v>
      </c>
      <c r="D214" s="45"/>
      <c r="E214" s="45"/>
      <c r="F214" s="45"/>
      <c r="G214" s="45"/>
    </row>
    <row r="215" spans="2:17">
      <c r="B215" s="44" t="s">
        <v>101</v>
      </c>
      <c r="C215" s="586">
        <f>SUM(T20:T21)</f>
        <v>0</v>
      </c>
      <c r="D215" s="45"/>
      <c r="E215" s="45"/>
      <c r="F215" s="45"/>
      <c r="G215" s="45"/>
    </row>
    <row r="216" spans="2:17">
      <c r="B216" s="44" t="s">
        <v>102</v>
      </c>
      <c r="C216" s="586">
        <f>SUM(T23:T25)</f>
        <v>0</v>
      </c>
      <c r="D216" s="45"/>
      <c r="E216" s="45"/>
      <c r="F216" s="45"/>
      <c r="G216" s="45"/>
    </row>
    <row r="217" spans="2:17">
      <c r="B217" s="44" t="s">
        <v>98</v>
      </c>
      <c r="C217" s="586">
        <f>SUM(T27:T29)</f>
        <v>0</v>
      </c>
      <c r="D217" s="45"/>
      <c r="E217" s="45"/>
      <c r="F217" s="45"/>
      <c r="G217" s="45"/>
    </row>
    <row r="218" spans="2:17">
      <c r="B218" s="44"/>
      <c r="C218" s="586">
        <f>SUM(C214:C217)</f>
        <v>0</v>
      </c>
      <c r="D218" s="45" t="s">
        <v>330</v>
      </c>
      <c r="E218" s="45"/>
      <c r="F218" s="45"/>
      <c r="G218" s="45"/>
    </row>
    <row r="219" spans="2:17">
      <c r="B219" s="45"/>
      <c r="C219" s="45"/>
      <c r="D219" s="45"/>
      <c r="E219" s="45"/>
      <c r="F219" s="45"/>
      <c r="G219" s="45"/>
    </row>
  </sheetData>
  <sheetProtection formatCells="0" formatColumns="0" formatRows="0" insertColumns="0" insertRows="0" deleteColumns="0" deleteRows="0" selectLockedCells="1"/>
  <mergeCells count="95">
    <mergeCell ref="E3:E4"/>
    <mergeCell ref="F3:F4"/>
    <mergeCell ref="G3:G4"/>
    <mergeCell ref="H3:Q4"/>
    <mergeCell ref="G11:I13"/>
    <mergeCell ref="K11:S11"/>
    <mergeCell ref="B30:C30"/>
    <mergeCell ref="U11:V11"/>
    <mergeCell ref="K12:O12"/>
    <mergeCell ref="P12:S12"/>
    <mergeCell ref="K13:O13"/>
    <mergeCell ref="P13:S13"/>
    <mergeCell ref="B15:D15"/>
    <mergeCell ref="R15:S15"/>
    <mergeCell ref="B20:B21"/>
    <mergeCell ref="B22:C22"/>
    <mergeCell ref="B23:B25"/>
    <mergeCell ref="B26:C26"/>
    <mergeCell ref="B27:B29"/>
    <mergeCell ref="B17:C17"/>
    <mergeCell ref="B19:C19"/>
    <mergeCell ref="N78:P78"/>
    <mergeCell ref="B85:D85"/>
    <mergeCell ref="B35:D35"/>
    <mergeCell ref="R35:S35"/>
    <mergeCell ref="B36:B38"/>
    <mergeCell ref="B39:B40"/>
    <mergeCell ref="B41:B42"/>
    <mergeCell ref="B46:D46"/>
    <mergeCell ref="R46:T46"/>
    <mergeCell ref="B103:D103"/>
    <mergeCell ref="B57:B61"/>
    <mergeCell ref="C78:F82"/>
    <mergeCell ref="I78:J78"/>
    <mergeCell ref="K78:M78"/>
    <mergeCell ref="B87:B88"/>
    <mergeCell ref="B89:B91"/>
    <mergeCell ref="B92:B94"/>
    <mergeCell ref="B95:B97"/>
    <mergeCell ref="B99:B100"/>
    <mergeCell ref="H127:J127"/>
    <mergeCell ref="K127:M127"/>
    <mergeCell ref="B108:D108"/>
    <mergeCell ref="B110:B111"/>
    <mergeCell ref="B112:B114"/>
    <mergeCell ref="B115:B117"/>
    <mergeCell ref="B118:C118"/>
    <mergeCell ref="B119:C119"/>
    <mergeCell ref="C135:D135"/>
    <mergeCell ref="B120:B122"/>
    <mergeCell ref="B124:C124"/>
    <mergeCell ref="C127:D129"/>
    <mergeCell ref="F127:G127"/>
    <mergeCell ref="C130:D130"/>
    <mergeCell ref="C131:D131"/>
    <mergeCell ref="C132:D132"/>
    <mergeCell ref="C133:D133"/>
    <mergeCell ref="C134:D134"/>
    <mergeCell ref="P143:P144"/>
    <mergeCell ref="C146:D146"/>
    <mergeCell ref="C136:D136"/>
    <mergeCell ref="C137:D137"/>
    <mergeCell ref="C138:D138"/>
    <mergeCell ref="C139:D139"/>
    <mergeCell ref="C140:D141"/>
    <mergeCell ref="C143:D145"/>
    <mergeCell ref="C152:D152"/>
    <mergeCell ref="F143:G143"/>
    <mergeCell ref="H143:J143"/>
    <mergeCell ref="K143:M143"/>
    <mergeCell ref="N143:N144"/>
    <mergeCell ref="C147:D147"/>
    <mergeCell ref="C148:D148"/>
    <mergeCell ref="C149:D149"/>
    <mergeCell ref="C150:D150"/>
    <mergeCell ref="C151:D151"/>
    <mergeCell ref="C203:D203"/>
    <mergeCell ref="C153:D153"/>
    <mergeCell ref="C154:D154"/>
    <mergeCell ref="C155:D155"/>
    <mergeCell ref="C156:D156"/>
    <mergeCell ref="C157:D157"/>
    <mergeCell ref="C158:D158"/>
    <mergeCell ref="B161:D161"/>
    <mergeCell ref="B172:B176"/>
    <mergeCell ref="B194:C194"/>
    <mergeCell ref="B201:D201"/>
    <mergeCell ref="C202:D202"/>
    <mergeCell ref="C210:D210"/>
    <mergeCell ref="C204:D204"/>
    <mergeCell ref="C205:D205"/>
    <mergeCell ref="C206:D206"/>
    <mergeCell ref="C207:D207"/>
    <mergeCell ref="C208:D208"/>
    <mergeCell ref="C209:D209"/>
  </mergeCells>
  <phoneticPr fontId="3"/>
  <conditionalFormatting sqref="R16 R18">
    <cfRule type="cellIs" dxfId="8" priority="11" operator="notEqual">
      <formula>0.00864</formula>
    </cfRule>
  </conditionalFormatting>
  <conditionalFormatting sqref="R20">
    <cfRule type="cellIs" dxfId="7" priority="1" operator="notEqual">
      <formula>0.04</formula>
    </cfRule>
  </conditionalFormatting>
  <conditionalFormatting sqref="R36:R39">
    <cfRule type="cellIs" dxfId="6" priority="3" operator="notEqual">
      <formula>0.00864</formula>
    </cfRule>
  </conditionalFormatting>
  <conditionalFormatting sqref="R41:R42">
    <cfRule type="cellIs" dxfId="5" priority="2" operator="notEqual">
      <formula>0.00864</formula>
    </cfRule>
  </conditionalFormatting>
  <conditionalFormatting sqref="U20">
    <cfRule type="cellIs" dxfId="4" priority="9" operator="notEqual">
      <formula>0.014</formula>
    </cfRule>
  </conditionalFormatting>
  <conditionalFormatting sqref="U23">
    <cfRule type="cellIs" dxfId="3" priority="8" operator="notEqual">
      <formula>0.0193</formula>
    </cfRule>
  </conditionalFormatting>
  <conditionalFormatting sqref="U24">
    <cfRule type="cellIs" dxfId="2" priority="7" operator="notEqual">
      <formula>0.0188</formula>
    </cfRule>
  </conditionalFormatting>
  <conditionalFormatting sqref="U25">
    <cfRule type="cellIs" dxfId="1" priority="6" operator="notEqual">
      <formula>0.0187</formula>
    </cfRule>
  </conditionalFormatting>
  <conditionalFormatting sqref="U27">
    <cfRule type="cellIs" dxfId="0" priority="5" operator="notEqual">
      <formula>0.0532</formula>
    </cfRule>
  </conditionalFormatting>
  <dataValidations count="2">
    <dataValidation showInputMessage="1" showErrorMessage="1" sqref="C98 C57 C172" xr:uid="{26DD55E3-DD9D-4D8E-849A-DBAE397F4C0F}"/>
    <dataValidation type="list" allowBlank="1" showInputMessage="1" showErrorMessage="1" sqref="K11:S11" xr:uid="{284FE29A-2FFF-4823-8547-590C415798C2}">
      <formula1>"LPガス（0.458m3/kg  50.1MJ/kg）,プロパン（0.502m3/kg  50.3MJ/kg）,ブタン（0.355m3/kg  49.4MJ/kg）"</formula1>
    </dataValidation>
  </dataValidations>
  <printOptions horizontalCentered="1"/>
  <pageMargins left="0.39370078740157483" right="0.39370078740157483" top="0.55118110236220474" bottom="0.55118110236220474" header="0.31496062992125984" footer="0.31496062992125984"/>
  <pageSetup paperSize="9" scale="79" fitToHeight="0" orientation="landscape" r:id="rId1"/>
  <headerFooter>
    <oddFooter>&amp;C月別実績(5回目)</oddFooter>
  </headerFooter>
  <rowBreaks count="7" manualBreakCount="7">
    <brk id="31" min="1" max="21" man="1"/>
    <brk id="61" min="1" max="21" man="1"/>
    <brk id="83" min="1" max="21" man="1"/>
    <brk id="106" min="1" max="21" man="1"/>
    <brk id="141" min="1" max="21" man="1"/>
    <brk id="171" min="1" max="21" man="1"/>
    <brk id="199" min="1" max="21"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B2:M40"/>
  <sheetViews>
    <sheetView zoomScaleNormal="100" zoomScaleSheetLayoutView="110" workbookViewId="0">
      <selection activeCell="B3" sqref="B3:J3"/>
    </sheetView>
  </sheetViews>
  <sheetFormatPr defaultColWidth="8.69921875" defaultRowHeight="16.5"/>
  <cols>
    <col min="1" max="1" width="7.09765625" customWidth="1"/>
    <col min="2" max="2" width="5" customWidth="1"/>
    <col min="3" max="10" width="7.09765625" customWidth="1"/>
    <col min="12" max="12" width="4.59765625" style="610" customWidth="1"/>
    <col min="13" max="13" width="28.296875" customWidth="1"/>
  </cols>
  <sheetData>
    <row r="2" spans="2:13" ht="17.25" thickBot="1"/>
    <row r="3" spans="2:13" ht="38.25" customHeight="1" thickBot="1">
      <c r="B3" s="1142" t="s">
        <v>386</v>
      </c>
      <c r="C3" s="1143"/>
      <c r="D3" s="1143"/>
      <c r="E3" s="1143"/>
      <c r="F3" s="1143"/>
      <c r="G3" s="1143"/>
      <c r="H3" s="1143"/>
      <c r="I3" s="1143"/>
      <c r="J3" s="1144"/>
    </row>
    <row r="4" spans="2:13">
      <c r="B4" s="614"/>
      <c r="C4" s="615"/>
      <c r="D4" s="615"/>
      <c r="E4" s="615"/>
      <c r="F4" s="615"/>
      <c r="G4" s="615"/>
      <c r="H4" s="615"/>
      <c r="I4" s="615"/>
      <c r="J4" s="616"/>
    </row>
    <row r="5" spans="2:13">
      <c r="B5" s="614"/>
      <c r="C5" s="615"/>
      <c r="D5" s="615"/>
      <c r="E5" s="615"/>
      <c r="F5" s="615"/>
      <c r="G5" s="615"/>
      <c r="H5" s="615"/>
      <c r="I5" s="615"/>
      <c r="J5" s="616"/>
    </row>
    <row r="6" spans="2:13" ht="39.950000000000003" customHeight="1">
      <c r="B6" s="1145" t="s">
        <v>370</v>
      </c>
      <c r="C6" s="1146"/>
      <c r="D6" s="1146"/>
      <c r="E6" s="1146"/>
      <c r="F6" s="1146"/>
      <c r="G6" s="1146"/>
      <c r="H6" s="1146"/>
      <c r="I6" s="1146"/>
      <c r="J6" s="1147"/>
    </row>
    <row r="7" spans="2:13">
      <c r="B7" s="614"/>
      <c r="C7" s="615"/>
      <c r="D7" s="615"/>
      <c r="E7" s="615"/>
      <c r="F7" s="615"/>
      <c r="G7" s="615"/>
      <c r="H7" s="615"/>
      <c r="I7" s="615"/>
      <c r="J7" s="616"/>
    </row>
    <row r="8" spans="2:13">
      <c r="B8" s="1148" t="s">
        <v>369</v>
      </c>
      <c r="C8" s="1149"/>
      <c r="D8" s="1149"/>
      <c r="E8" s="1149"/>
      <c r="F8" s="1149"/>
      <c r="G8" s="1149"/>
      <c r="H8" s="1149"/>
      <c r="I8" s="1149"/>
      <c r="J8" s="1150"/>
      <c r="L8" s="612" t="s">
        <v>364</v>
      </c>
      <c r="M8" s="611" t="s">
        <v>365</v>
      </c>
    </row>
    <row r="9" spans="2:13">
      <c r="B9" s="614"/>
      <c r="C9" s="615"/>
      <c r="D9" s="615"/>
      <c r="E9" s="615"/>
      <c r="F9" s="615"/>
      <c r="G9" s="615"/>
      <c r="H9" s="615"/>
      <c r="I9" s="615"/>
      <c r="J9" s="616"/>
      <c r="L9" s="613">
        <v>1</v>
      </c>
      <c r="M9" s="609" t="s">
        <v>371</v>
      </c>
    </row>
    <row r="10" spans="2:13">
      <c r="B10" s="614" t="s">
        <v>388</v>
      </c>
      <c r="C10" s="615"/>
      <c r="D10" s="615"/>
      <c r="E10" s="615"/>
      <c r="F10" s="615"/>
      <c r="G10" s="615"/>
      <c r="H10" s="615"/>
      <c r="I10" s="615"/>
      <c r="J10" s="616"/>
      <c r="L10" s="613">
        <v>2</v>
      </c>
      <c r="M10" s="609" t="s">
        <v>372</v>
      </c>
    </row>
    <row r="11" spans="2:13">
      <c r="B11" s="614"/>
      <c r="C11" s="615"/>
      <c r="D11" s="615"/>
      <c r="E11" s="615"/>
      <c r="F11" s="615"/>
      <c r="G11" s="615"/>
      <c r="H11" s="615"/>
      <c r="I11" s="615"/>
      <c r="J11" s="616"/>
      <c r="L11" s="613">
        <v>3</v>
      </c>
      <c r="M11" s="609" t="s">
        <v>373</v>
      </c>
    </row>
    <row r="12" spans="2:13">
      <c r="B12" s="614"/>
      <c r="C12" s="615"/>
      <c r="D12" s="615"/>
      <c r="E12" s="615"/>
      <c r="F12" s="615"/>
      <c r="G12" s="615"/>
      <c r="H12" s="615"/>
      <c r="I12" s="615"/>
      <c r="J12" s="616"/>
      <c r="L12" s="613">
        <v>4</v>
      </c>
      <c r="M12" s="609" t="s">
        <v>374</v>
      </c>
    </row>
    <row r="13" spans="2:13">
      <c r="B13" s="614"/>
      <c r="C13" s="615"/>
      <c r="D13" s="615"/>
      <c r="E13" s="615"/>
      <c r="F13" s="615"/>
      <c r="G13" s="615"/>
      <c r="H13" s="615"/>
      <c r="I13" s="615"/>
      <c r="J13" s="616"/>
      <c r="L13" s="613">
        <v>5</v>
      </c>
      <c r="M13" s="609" t="s">
        <v>375</v>
      </c>
    </row>
    <row r="14" spans="2:13">
      <c r="B14" s="614"/>
      <c r="C14" s="615"/>
      <c r="D14" s="615"/>
      <c r="E14" s="615"/>
      <c r="F14" s="615"/>
      <c r="G14" s="615"/>
      <c r="H14" s="615"/>
      <c r="I14" s="615"/>
      <c r="J14" s="616"/>
      <c r="L14" s="613">
        <v>6</v>
      </c>
      <c r="M14" s="609" t="s">
        <v>376</v>
      </c>
    </row>
    <row r="15" spans="2:13">
      <c r="B15" s="614"/>
      <c r="C15" s="615"/>
      <c r="D15" s="615"/>
      <c r="E15" s="615"/>
      <c r="F15" s="615"/>
      <c r="G15" s="615"/>
      <c r="H15" s="615"/>
      <c r="I15" s="615"/>
      <c r="J15" s="616"/>
      <c r="L15" s="613">
        <v>7</v>
      </c>
      <c r="M15" s="609" t="s">
        <v>377</v>
      </c>
    </row>
    <row r="16" spans="2:13">
      <c r="B16" s="614"/>
      <c r="C16" s="615"/>
      <c r="D16" s="615"/>
      <c r="E16" s="615"/>
      <c r="F16" s="615"/>
      <c r="G16" s="615"/>
      <c r="H16" s="615"/>
      <c r="I16" s="615"/>
      <c r="J16" s="616"/>
      <c r="L16" s="613">
        <v>8</v>
      </c>
      <c r="M16" s="609" t="s">
        <v>378</v>
      </c>
    </row>
    <row r="17" spans="2:13">
      <c r="B17" s="614"/>
      <c r="C17" s="615"/>
      <c r="D17" s="615"/>
      <c r="E17" s="615"/>
      <c r="F17" s="615"/>
      <c r="G17" s="615"/>
      <c r="H17" s="615"/>
      <c r="I17" s="615"/>
      <c r="J17" s="616"/>
      <c r="L17" s="613">
        <v>9</v>
      </c>
      <c r="M17" s="609" t="s">
        <v>379</v>
      </c>
    </row>
    <row r="18" spans="2:13">
      <c r="B18" s="614" t="s">
        <v>387</v>
      </c>
      <c r="C18" s="615"/>
      <c r="D18" s="615"/>
      <c r="E18" s="615"/>
      <c r="F18" s="615"/>
      <c r="G18" s="615"/>
      <c r="H18" s="615"/>
      <c r="I18" s="615"/>
      <c r="J18" s="616"/>
      <c r="L18" s="613">
        <v>10</v>
      </c>
      <c r="M18" s="609" t="s">
        <v>380</v>
      </c>
    </row>
    <row r="19" spans="2:13">
      <c r="B19" s="614"/>
      <c r="C19" s="615" t="s">
        <v>366</v>
      </c>
      <c r="D19" s="615"/>
      <c r="E19" s="615"/>
      <c r="F19" s="615"/>
      <c r="G19" s="615"/>
      <c r="H19" s="615"/>
      <c r="I19" s="615"/>
      <c r="J19" s="616"/>
      <c r="L19" s="613">
        <v>11</v>
      </c>
      <c r="M19" s="609" t="s">
        <v>381</v>
      </c>
    </row>
    <row r="20" spans="2:13">
      <c r="B20" s="614"/>
      <c r="C20" s="615" t="s">
        <v>367</v>
      </c>
      <c r="D20" s="615"/>
      <c r="E20" s="615"/>
      <c r="F20" s="615"/>
      <c r="G20" s="615"/>
      <c r="H20" s="615"/>
      <c r="I20" s="615"/>
      <c r="J20" s="616"/>
      <c r="L20" s="613">
        <v>12</v>
      </c>
      <c r="M20" s="609" t="s">
        <v>382</v>
      </c>
    </row>
    <row r="21" spans="2:13">
      <c r="B21" s="614"/>
      <c r="C21" s="615"/>
      <c r="D21" s="615"/>
      <c r="E21" s="615"/>
      <c r="F21" s="615"/>
      <c r="G21" s="615"/>
      <c r="H21" s="615"/>
      <c r="I21" s="615"/>
      <c r="J21" s="616"/>
      <c r="L21" s="613">
        <v>13</v>
      </c>
      <c r="M21" s="609" t="s">
        <v>383</v>
      </c>
    </row>
    <row r="22" spans="2:13">
      <c r="B22" s="614"/>
      <c r="C22" s="615"/>
      <c r="D22" s="615"/>
      <c r="E22" s="615"/>
      <c r="F22" s="615"/>
      <c r="G22" s="615"/>
      <c r="H22" s="615"/>
      <c r="I22" s="615"/>
      <c r="J22" s="616"/>
      <c r="L22" s="613">
        <v>14</v>
      </c>
      <c r="M22" s="609" t="s">
        <v>384</v>
      </c>
    </row>
    <row r="23" spans="2:13">
      <c r="B23" s="592"/>
      <c r="J23" s="593"/>
      <c r="L23" s="613">
        <v>15</v>
      </c>
      <c r="M23" s="609" t="s">
        <v>363</v>
      </c>
    </row>
    <row r="24" spans="2:13">
      <c r="B24" s="592"/>
      <c r="J24" s="593"/>
      <c r="L24" s="613">
        <v>16</v>
      </c>
      <c r="M24" s="609" t="s">
        <v>515</v>
      </c>
    </row>
    <row r="25" spans="2:13">
      <c r="B25" s="592"/>
      <c r="J25" s="593"/>
      <c r="L25" s="613">
        <v>17</v>
      </c>
      <c r="M25" s="609" t="s">
        <v>516</v>
      </c>
    </row>
    <row r="26" spans="2:13" ht="16.7" customHeight="1">
      <c r="B26" s="592"/>
      <c r="J26" s="593"/>
      <c r="L26" s="613">
        <v>18</v>
      </c>
      <c r="M26" s="609" t="s">
        <v>517</v>
      </c>
    </row>
    <row r="27" spans="2:13">
      <c r="B27" s="592"/>
      <c r="J27" s="593"/>
      <c r="L27" s="613">
        <v>19</v>
      </c>
      <c r="M27" s="803" t="s">
        <v>518</v>
      </c>
    </row>
    <row r="28" spans="2:13">
      <c r="B28" s="592"/>
      <c r="J28" s="593"/>
      <c r="L28" s="613">
        <v>20</v>
      </c>
      <c r="M28" s="609" t="s">
        <v>519</v>
      </c>
    </row>
    <row r="29" spans="2:13">
      <c r="B29" s="592"/>
      <c r="J29" s="593"/>
      <c r="L29" s="613">
        <v>21</v>
      </c>
      <c r="M29" s="609" t="s">
        <v>520</v>
      </c>
    </row>
    <row r="30" spans="2:13">
      <c r="B30" s="592"/>
      <c r="J30" s="593"/>
      <c r="L30" s="613">
        <v>22</v>
      </c>
      <c r="M30" s="609" t="s">
        <v>521</v>
      </c>
    </row>
    <row r="31" spans="2:13">
      <c r="B31" s="592"/>
      <c r="J31" s="593"/>
      <c r="L31" s="613">
        <v>23</v>
      </c>
      <c r="M31" s="609" t="s">
        <v>522</v>
      </c>
    </row>
    <row r="32" spans="2:13">
      <c r="B32" s="592"/>
      <c r="J32" s="593"/>
    </row>
    <row r="33" spans="2:13" ht="17.25" thickBot="1">
      <c r="B33" s="594"/>
      <c r="C33" s="595"/>
      <c r="D33" s="595"/>
      <c r="E33" s="595"/>
      <c r="F33" s="595"/>
      <c r="G33" s="595"/>
      <c r="H33" s="595"/>
      <c r="I33" s="595"/>
      <c r="J33" s="596"/>
      <c r="L33" s="1141" t="s">
        <v>368</v>
      </c>
      <c r="M33" s="1141"/>
    </row>
    <row r="34" spans="2:13">
      <c r="B34" t="s">
        <v>389</v>
      </c>
      <c r="L34" s="1141"/>
      <c r="M34" s="1141"/>
    </row>
    <row r="35" spans="2:13">
      <c r="L35" s="1141"/>
      <c r="M35" s="1141"/>
    </row>
    <row r="36" spans="2:13">
      <c r="L36" s="802"/>
      <c r="M36" s="802"/>
    </row>
    <row r="38" spans="2:13">
      <c r="L38" s="802"/>
      <c r="M38" s="802"/>
    </row>
    <row r="39" spans="2:13">
      <c r="L39" s="802"/>
      <c r="M39" s="802"/>
    </row>
    <row r="40" spans="2:13">
      <c r="L40" s="802"/>
      <c r="M40" s="802"/>
    </row>
  </sheetData>
  <mergeCells count="4">
    <mergeCell ref="L33:M35"/>
    <mergeCell ref="B3:J3"/>
    <mergeCell ref="B6:J6"/>
    <mergeCell ref="B8:J8"/>
  </mergeCells>
  <phoneticPr fontId="3"/>
  <dataValidations count="1">
    <dataValidation type="list" allowBlank="1" showInputMessage="1" showErrorMessage="1" sqref="B13" xr:uid="{00000000-0002-0000-0800-000000000000}">
      <formula1>"CO2濃度による外気量制御, 自然換気システム, 空調ポンプ制御の高度化, 空調ファン制御の高度化, 冷却塔ファン・インバータ制御, 照明のゾーニング制御, フリークーリング, デシカント空調システム, クール・ヒートトレンチシステム, ハイブリッド給湯システム, 地中熱利用の高度化, コージェネレーション設備の高度化, 自然採光システム, 超高効率変圧器, 熱回収ヒートポンプ"</formula1>
    </dataValidation>
  </dataValidations>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53"/>
  <sheetViews>
    <sheetView view="pageBreakPreview" topLeftCell="A13" zoomScaleNormal="90" zoomScaleSheetLayoutView="100" workbookViewId="0">
      <selection activeCell="B1" sqref="B1:G1"/>
    </sheetView>
  </sheetViews>
  <sheetFormatPr defaultColWidth="7.3984375" defaultRowHeight="14.25"/>
  <cols>
    <col min="1" max="1" width="0.3984375" style="8" customWidth="1"/>
    <col min="2" max="3" width="9.8984375" style="8" customWidth="1"/>
    <col min="4" max="4" width="21.59765625" style="8" customWidth="1"/>
    <col min="5" max="5" width="19" style="8" customWidth="1"/>
    <col min="6" max="6" width="17.09765625" style="8" customWidth="1"/>
    <col min="7" max="7" width="12.3984375" style="8" customWidth="1"/>
    <col min="8" max="16384" width="7.3984375" style="8"/>
  </cols>
  <sheetData>
    <row r="1" spans="2:7" ht="29.25" customHeight="1">
      <c r="B1" s="1177" t="s">
        <v>149</v>
      </c>
      <c r="C1" s="1177"/>
      <c r="D1" s="1177"/>
      <c r="E1" s="1177"/>
      <c r="F1" s="1177"/>
      <c r="G1" s="1177"/>
    </row>
    <row r="2" spans="2:7" ht="18" customHeight="1">
      <c r="B2" s="9"/>
    </row>
    <row r="3" spans="2:7">
      <c r="B3" s="1164" t="s">
        <v>354</v>
      </c>
      <c r="C3" s="1154" t="s">
        <v>150</v>
      </c>
      <c r="D3" s="1179" t="s">
        <v>151</v>
      </c>
      <c r="E3" s="1179"/>
      <c r="F3" s="1179"/>
      <c r="G3" s="1164" t="s">
        <v>152</v>
      </c>
    </row>
    <row r="4" spans="2:7" ht="16.5">
      <c r="B4" s="1178"/>
      <c r="C4" s="1178"/>
      <c r="D4" s="1180" t="s">
        <v>153</v>
      </c>
      <c r="E4" s="1128"/>
      <c r="F4" s="10" t="s">
        <v>154</v>
      </c>
      <c r="G4" s="1168"/>
    </row>
    <row r="5" spans="2:7">
      <c r="B5" s="1151" t="s">
        <v>630</v>
      </c>
      <c r="C5" s="1154" t="s">
        <v>155</v>
      </c>
      <c r="D5" s="832" t="s">
        <v>617</v>
      </c>
      <c r="E5" s="833" t="s">
        <v>640</v>
      </c>
      <c r="F5" s="834" t="s">
        <v>156</v>
      </c>
      <c r="G5" s="14" t="s">
        <v>157</v>
      </c>
    </row>
    <row r="6" spans="2:7" ht="14.25" customHeight="1">
      <c r="B6" s="1152"/>
      <c r="C6" s="1155"/>
      <c r="D6" s="832"/>
      <c r="E6" s="835" t="s">
        <v>639</v>
      </c>
      <c r="F6" s="834" t="s">
        <v>156</v>
      </c>
      <c r="G6" s="14" t="s">
        <v>157</v>
      </c>
    </row>
    <row r="7" spans="2:7" ht="14.25" customHeight="1">
      <c r="B7" s="1152"/>
      <c r="C7" s="1155"/>
      <c r="D7" s="832"/>
      <c r="E7" s="835" t="s">
        <v>637</v>
      </c>
      <c r="F7" s="834" t="s">
        <v>156</v>
      </c>
      <c r="G7" s="14" t="s">
        <v>157</v>
      </c>
    </row>
    <row r="8" spans="2:7" ht="14.25" customHeight="1">
      <c r="B8" s="1152"/>
      <c r="C8" s="1155"/>
      <c r="D8" s="832"/>
      <c r="E8" s="835" t="s">
        <v>638</v>
      </c>
      <c r="F8" s="834" t="s">
        <v>158</v>
      </c>
      <c r="G8" s="14" t="s">
        <v>159</v>
      </c>
    </row>
    <row r="9" spans="2:7" ht="14.25" customHeight="1">
      <c r="B9" s="1152"/>
      <c r="C9" s="1155"/>
      <c r="D9" s="832"/>
      <c r="E9" s="835" t="s">
        <v>160</v>
      </c>
      <c r="F9" s="834" t="s">
        <v>158</v>
      </c>
      <c r="G9" s="14" t="s">
        <v>159</v>
      </c>
    </row>
    <row r="10" spans="2:7" ht="14.25" customHeight="1">
      <c r="B10" s="1152"/>
      <c r="C10" s="1155"/>
      <c r="D10" s="832"/>
      <c r="E10" s="835" t="s">
        <v>628</v>
      </c>
      <c r="F10" s="836" t="s">
        <v>634</v>
      </c>
      <c r="G10" s="14" t="s">
        <v>618</v>
      </c>
    </row>
    <row r="11" spans="2:7" ht="14.25" customHeight="1">
      <c r="B11" s="1152"/>
      <c r="C11" s="1155"/>
      <c r="D11" s="832"/>
      <c r="E11" s="835" t="s">
        <v>633</v>
      </c>
      <c r="F11" s="836" t="s">
        <v>635</v>
      </c>
      <c r="G11" s="14" t="s">
        <v>157</v>
      </c>
    </row>
    <row r="12" spans="2:7" ht="14.25" customHeight="1">
      <c r="B12" s="1152"/>
      <c r="C12" s="1155"/>
      <c r="D12" s="832" t="s">
        <v>620</v>
      </c>
      <c r="E12" s="835" t="s">
        <v>163</v>
      </c>
      <c r="F12" s="834" t="s">
        <v>164</v>
      </c>
      <c r="G12" s="14" t="s">
        <v>157</v>
      </c>
    </row>
    <row r="13" spans="2:7" ht="14.25" customHeight="1">
      <c r="B13" s="1152"/>
      <c r="C13" s="1155"/>
      <c r="D13" s="837"/>
      <c r="E13" s="835" t="s">
        <v>165</v>
      </c>
      <c r="F13" s="838"/>
      <c r="G13" s="14" t="s">
        <v>157</v>
      </c>
    </row>
    <row r="14" spans="2:7" ht="14.25" customHeight="1">
      <c r="B14" s="1152"/>
      <c r="C14" s="1155"/>
      <c r="D14" s="837"/>
      <c r="E14" s="835" t="s">
        <v>626</v>
      </c>
      <c r="F14" s="838" t="s">
        <v>162</v>
      </c>
      <c r="G14" s="840" t="s">
        <v>157</v>
      </c>
    </row>
    <row r="15" spans="2:7" ht="14.25" customHeight="1">
      <c r="B15" s="1152"/>
      <c r="C15" s="1155"/>
      <c r="D15" s="832" t="s">
        <v>625</v>
      </c>
      <c r="E15" s="835" t="s">
        <v>314</v>
      </c>
      <c r="F15" s="838"/>
      <c r="G15" s="840" t="s">
        <v>157</v>
      </c>
    </row>
    <row r="16" spans="2:7" ht="14.25" customHeight="1">
      <c r="B16" s="1152"/>
      <c r="C16" s="1155"/>
      <c r="D16" s="832"/>
      <c r="E16" s="835" t="s">
        <v>166</v>
      </c>
      <c r="F16" s="838"/>
      <c r="G16" s="840" t="s">
        <v>157</v>
      </c>
    </row>
    <row r="17" spans="2:7" ht="14.25" customHeight="1">
      <c r="B17" s="1152"/>
      <c r="C17" s="1155"/>
      <c r="D17" s="832" t="s">
        <v>627</v>
      </c>
      <c r="E17" s="835"/>
      <c r="F17" s="838"/>
      <c r="G17" s="14" t="s">
        <v>618</v>
      </c>
    </row>
    <row r="18" spans="2:7" ht="14.25" customHeight="1">
      <c r="B18" s="1152"/>
      <c r="C18" s="1155"/>
      <c r="D18" s="832" t="s">
        <v>621</v>
      </c>
      <c r="E18" s="12" t="s">
        <v>636</v>
      </c>
      <c r="F18" s="838"/>
      <c r="G18" s="840" t="s">
        <v>157</v>
      </c>
    </row>
    <row r="19" spans="2:7" ht="14.25" customHeight="1">
      <c r="B19" s="1152"/>
      <c r="C19" s="1155"/>
      <c r="D19" s="832" t="s">
        <v>622</v>
      </c>
      <c r="E19" s="839"/>
      <c r="F19" s="836"/>
      <c r="G19" s="840" t="s">
        <v>157</v>
      </c>
    </row>
    <row r="20" spans="2:7" ht="14.25" customHeight="1">
      <c r="B20" s="1152"/>
      <c r="C20" s="1155"/>
      <c r="D20" s="832" t="s">
        <v>623</v>
      </c>
      <c r="E20" s="839"/>
      <c r="F20" s="836"/>
      <c r="G20" s="840" t="s">
        <v>157</v>
      </c>
    </row>
    <row r="21" spans="2:7" ht="14.25" customHeight="1">
      <c r="B21" s="1152"/>
      <c r="C21" s="1156"/>
      <c r="D21" s="11"/>
      <c r="E21" s="831"/>
      <c r="F21" s="823"/>
      <c r="G21" s="824"/>
    </row>
    <row r="22" spans="2:7" ht="14.25" customHeight="1">
      <c r="B22" s="1152"/>
      <c r="C22" s="1164" t="s">
        <v>167</v>
      </c>
      <c r="D22" s="28" t="s">
        <v>168</v>
      </c>
      <c r="E22" s="18"/>
      <c r="F22" s="13"/>
      <c r="G22" s="14" t="s">
        <v>157</v>
      </c>
    </row>
    <row r="23" spans="2:7" ht="14.25" customHeight="1">
      <c r="B23" s="1152"/>
      <c r="C23" s="1167"/>
      <c r="D23" s="11" t="s">
        <v>169</v>
      </c>
      <c r="E23" s="12" t="s">
        <v>170</v>
      </c>
      <c r="F23" s="13"/>
      <c r="G23" s="14" t="s">
        <v>157</v>
      </c>
    </row>
    <row r="24" spans="2:7" ht="14.25" customHeight="1">
      <c r="B24" s="1152"/>
      <c r="C24" s="1167"/>
      <c r="D24" s="11" t="s">
        <v>171</v>
      </c>
      <c r="E24" s="12" t="s">
        <v>172</v>
      </c>
      <c r="F24" s="13"/>
      <c r="G24" s="14" t="s">
        <v>157</v>
      </c>
    </row>
    <row r="25" spans="2:7" ht="14.25" customHeight="1">
      <c r="B25" s="1152"/>
      <c r="C25" s="1167"/>
      <c r="D25" s="11" t="s">
        <v>173</v>
      </c>
      <c r="E25" s="12" t="s">
        <v>174</v>
      </c>
      <c r="F25" s="13"/>
      <c r="G25" s="14" t="s">
        <v>157</v>
      </c>
    </row>
    <row r="26" spans="2:7" ht="14.25" customHeight="1">
      <c r="B26" s="1152"/>
      <c r="C26" s="1167"/>
      <c r="D26" s="11"/>
      <c r="E26" s="12"/>
      <c r="F26" s="20"/>
      <c r="G26" s="14"/>
    </row>
    <row r="27" spans="2:7" ht="14.25" customHeight="1">
      <c r="B27" s="1152"/>
      <c r="C27" s="1154" t="s">
        <v>175</v>
      </c>
      <c r="D27" s="28" t="s">
        <v>176</v>
      </c>
      <c r="E27" s="18"/>
      <c r="F27" s="13"/>
      <c r="G27" s="19" t="s">
        <v>157</v>
      </c>
    </row>
    <row r="28" spans="2:7" ht="14.25" customHeight="1">
      <c r="B28" s="1152"/>
      <c r="C28" s="1163"/>
      <c r="D28" s="825"/>
      <c r="E28" s="21"/>
      <c r="F28" s="20"/>
      <c r="G28" s="22"/>
    </row>
    <row r="29" spans="2:7" ht="14.25" customHeight="1">
      <c r="B29" s="1152"/>
      <c r="C29" s="1164" t="s">
        <v>177</v>
      </c>
      <c r="D29" s="11" t="s">
        <v>178</v>
      </c>
      <c r="E29" s="12"/>
      <c r="F29" s="828"/>
      <c r="G29" s="14" t="s">
        <v>159</v>
      </c>
    </row>
    <row r="30" spans="2:7" ht="14.25" customHeight="1">
      <c r="B30" s="1152"/>
      <c r="C30" s="1165"/>
      <c r="D30" s="11" t="s">
        <v>631</v>
      </c>
      <c r="E30" s="12"/>
      <c r="F30" s="13"/>
      <c r="G30" s="14" t="s">
        <v>157</v>
      </c>
    </row>
    <row r="31" spans="2:7" ht="14.25" customHeight="1">
      <c r="B31" s="1152"/>
      <c r="C31" s="1165"/>
      <c r="D31" s="11" t="s">
        <v>504</v>
      </c>
      <c r="E31" s="12"/>
      <c r="F31" s="13"/>
      <c r="G31" s="14" t="s">
        <v>157</v>
      </c>
    </row>
    <row r="32" spans="2:7" ht="14.25" customHeight="1">
      <c r="B32" s="1152"/>
      <c r="C32" s="1166"/>
      <c r="D32" s="821"/>
      <c r="E32" s="822"/>
      <c r="F32" s="13"/>
      <c r="G32" s="14"/>
    </row>
    <row r="33" spans="2:7" ht="14.25" customHeight="1">
      <c r="B33" s="1152"/>
      <c r="C33" s="1164" t="s">
        <v>179</v>
      </c>
      <c r="D33" s="1171" t="s">
        <v>180</v>
      </c>
      <c r="E33" s="1173"/>
      <c r="F33" s="1175"/>
      <c r="G33" s="1169" t="s">
        <v>157</v>
      </c>
    </row>
    <row r="34" spans="2:7" ht="14.25" customHeight="1">
      <c r="B34" s="1152"/>
      <c r="C34" s="1170"/>
      <c r="D34" s="1172"/>
      <c r="E34" s="1174"/>
      <c r="F34" s="1176"/>
      <c r="G34" s="1170"/>
    </row>
    <row r="35" spans="2:7" ht="14.25" customHeight="1">
      <c r="B35" s="1152"/>
      <c r="C35" s="1164" t="s">
        <v>619</v>
      </c>
      <c r="D35" s="826" t="s">
        <v>469</v>
      </c>
      <c r="E35" s="24"/>
      <c r="F35" s="829"/>
      <c r="G35" s="25" t="s">
        <v>157</v>
      </c>
    </row>
    <row r="36" spans="2:7" ht="14.25" customHeight="1">
      <c r="B36" s="1152"/>
      <c r="C36" s="1165"/>
      <c r="D36" s="827" t="s">
        <v>470</v>
      </c>
      <c r="E36" s="26"/>
      <c r="F36" s="830"/>
      <c r="G36" s="27" t="s">
        <v>157</v>
      </c>
    </row>
    <row r="37" spans="2:7" ht="14.25" customHeight="1">
      <c r="B37" s="1152"/>
      <c r="C37" s="1166"/>
      <c r="D37" s="827"/>
      <c r="E37" s="26"/>
      <c r="F37" s="830"/>
      <c r="G37" s="27"/>
    </row>
    <row r="38" spans="2:7" ht="14.25" customHeight="1">
      <c r="B38" s="1152"/>
      <c r="C38" s="1164" t="s">
        <v>25</v>
      </c>
      <c r="D38" s="826" t="s">
        <v>629</v>
      </c>
      <c r="E38" s="24" t="s">
        <v>161</v>
      </c>
      <c r="F38" s="829"/>
      <c r="G38" s="841" t="s">
        <v>618</v>
      </c>
    </row>
    <row r="39" spans="2:7" ht="14.25" customHeight="1">
      <c r="B39" s="1152"/>
      <c r="C39" s="1165"/>
      <c r="D39" s="827"/>
      <c r="E39" s="26"/>
      <c r="F39" s="830"/>
      <c r="G39" s="27"/>
    </row>
    <row r="40" spans="2:7" ht="14.25" customHeight="1">
      <c r="B40" s="1152"/>
      <c r="C40" s="1166"/>
      <c r="D40" s="827"/>
      <c r="E40" s="26"/>
      <c r="F40" s="830"/>
      <c r="G40" s="27"/>
    </row>
    <row r="41" spans="2:7" ht="17.25" customHeight="1">
      <c r="B41" s="1152"/>
      <c r="C41" s="1164" t="s">
        <v>465</v>
      </c>
      <c r="D41" s="826" t="s">
        <v>471</v>
      </c>
      <c r="E41" s="24"/>
      <c r="F41" s="829"/>
      <c r="G41" s="841" t="s">
        <v>618</v>
      </c>
    </row>
    <row r="42" spans="2:7" ht="18" customHeight="1">
      <c r="B42" s="1152"/>
      <c r="C42" s="1165"/>
      <c r="D42" s="827"/>
      <c r="E42" s="26"/>
      <c r="F42" s="830"/>
      <c r="G42" s="27"/>
    </row>
    <row r="43" spans="2:7" ht="14.25" customHeight="1">
      <c r="B43" s="1152"/>
      <c r="C43" s="1154" t="s">
        <v>84</v>
      </c>
      <c r="D43" s="28" t="s">
        <v>23</v>
      </c>
      <c r="E43" s="18"/>
      <c r="F43" s="23"/>
      <c r="G43" s="19" t="s">
        <v>157</v>
      </c>
    </row>
    <row r="44" spans="2:7" ht="14.25" customHeight="1">
      <c r="B44" s="1152"/>
      <c r="C44" s="1162"/>
      <c r="D44" s="15" t="s">
        <v>181</v>
      </c>
      <c r="E44" s="12"/>
      <c r="F44" s="13"/>
      <c r="G44" s="14" t="s">
        <v>157</v>
      </c>
    </row>
    <row r="45" spans="2:7" ht="14.25" customHeight="1">
      <c r="B45" s="1152"/>
      <c r="C45" s="1163"/>
      <c r="D45" s="29"/>
      <c r="E45" s="16"/>
      <c r="F45" s="20"/>
      <c r="G45" s="17"/>
    </row>
    <row r="46" spans="2:7" ht="14.25" customHeight="1">
      <c r="B46" s="1152"/>
      <c r="C46" s="1164" t="s">
        <v>641</v>
      </c>
      <c r="D46" s="1157" t="s">
        <v>632</v>
      </c>
      <c r="E46" s="1158"/>
      <c r="F46" s="1159"/>
      <c r="G46" s="19"/>
    </row>
    <row r="47" spans="2:7" ht="14.25" customHeight="1">
      <c r="B47" s="1152"/>
      <c r="C47" s="1163"/>
      <c r="D47" s="1160"/>
      <c r="E47" s="1160"/>
      <c r="F47" s="1161"/>
      <c r="G47" s="17"/>
    </row>
    <row r="48" spans="2:7" ht="14.25" customHeight="1">
      <c r="B48" s="1152"/>
      <c r="C48" s="1164" t="s">
        <v>466</v>
      </c>
      <c r="D48" s="28" t="s">
        <v>467</v>
      </c>
      <c r="E48" s="18"/>
      <c r="F48" s="23"/>
      <c r="G48" s="14"/>
    </row>
    <row r="49" spans="2:7" ht="14.25" customHeight="1">
      <c r="B49" s="1152"/>
      <c r="C49" s="1167"/>
      <c r="D49" s="15" t="s">
        <v>468</v>
      </c>
      <c r="E49" s="12"/>
      <c r="F49" s="13"/>
      <c r="G49" s="14"/>
    </row>
    <row r="50" spans="2:7" ht="14.25" customHeight="1">
      <c r="B50" s="1153"/>
      <c r="C50" s="1168"/>
      <c r="D50" s="29" t="s">
        <v>624</v>
      </c>
      <c r="E50" s="16"/>
      <c r="F50" s="20"/>
      <c r="G50" s="17"/>
    </row>
    <row r="51" spans="2:7">
      <c r="B51" s="30" t="s">
        <v>182</v>
      </c>
    </row>
    <row r="52" spans="2:7">
      <c r="B52" s="31" t="s">
        <v>306</v>
      </c>
    </row>
    <row r="53" spans="2:7">
      <c r="B53" s="5" t="s">
        <v>183</v>
      </c>
    </row>
  </sheetData>
  <sheetProtection selectLockedCells="1" selectUnlockedCells="1"/>
  <mergeCells count="23">
    <mergeCell ref="B1:G1"/>
    <mergeCell ref="B3:B4"/>
    <mergeCell ref="C3:C4"/>
    <mergeCell ref="D3:F3"/>
    <mergeCell ref="G3:G4"/>
    <mergeCell ref="D4:E4"/>
    <mergeCell ref="G33:G34"/>
    <mergeCell ref="C22:C26"/>
    <mergeCell ref="C27:C28"/>
    <mergeCell ref="C33:C34"/>
    <mergeCell ref="D33:D34"/>
    <mergeCell ref="E33:E34"/>
    <mergeCell ref="F33:F34"/>
    <mergeCell ref="C29:C32"/>
    <mergeCell ref="B5:B50"/>
    <mergeCell ref="C5:C21"/>
    <mergeCell ref="D46:F47"/>
    <mergeCell ref="C43:C45"/>
    <mergeCell ref="C35:C37"/>
    <mergeCell ref="C48:C50"/>
    <mergeCell ref="C41:C42"/>
    <mergeCell ref="C38:C40"/>
    <mergeCell ref="C46:C47"/>
  </mergeCells>
  <phoneticPr fontId="3"/>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28"/>
  <sheetViews>
    <sheetView workbookViewId="0">
      <selection activeCell="H16" sqref="H16"/>
    </sheetView>
  </sheetViews>
  <sheetFormatPr defaultColWidth="8.69921875" defaultRowHeight="16.5"/>
  <cols>
    <col min="1" max="1" width="2.59765625" customWidth="1"/>
    <col min="10" max="10" width="3.296875" customWidth="1"/>
    <col min="11" max="11" width="6.296875" customWidth="1"/>
  </cols>
  <sheetData>
    <row r="2" spans="1:10" ht="17.25" thickBot="1"/>
    <row r="3" spans="1:10">
      <c r="A3" s="597"/>
      <c r="B3" s="598"/>
      <c r="C3" s="598"/>
      <c r="D3" s="598"/>
      <c r="E3" s="598"/>
      <c r="F3" s="598"/>
      <c r="G3" s="598"/>
      <c r="H3" s="598"/>
      <c r="I3" s="598"/>
      <c r="J3" s="599"/>
    </row>
    <row r="4" spans="1:10" ht="19.5">
      <c r="A4" s="600"/>
      <c r="B4" s="606" t="s">
        <v>342</v>
      </c>
      <c r="C4" s="601"/>
      <c r="D4" s="601"/>
      <c r="E4" s="601"/>
      <c r="F4" s="601"/>
      <c r="G4" s="601"/>
      <c r="H4" s="601"/>
      <c r="I4" s="601"/>
      <c r="J4" s="602"/>
    </row>
    <row r="5" spans="1:10" ht="19.5">
      <c r="A5" s="600"/>
      <c r="B5" s="606" t="s">
        <v>347</v>
      </c>
      <c r="C5" s="601"/>
      <c r="D5" s="601"/>
      <c r="E5" s="601"/>
      <c r="F5" s="601"/>
      <c r="G5" s="601"/>
      <c r="H5" s="601"/>
      <c r="I5" s="601"/>
      <c r="J5" s="602"/>
    </row>
    <row r="6" spans="1:10" ht="17.25" thickBot="1">
      <c r="A6" s="603"/>
      <c r="B6" s="604"/>
      <c r="C6" s="604"/>
      <c r="D6" s="604"/>
      <c r="E6" s="604"/>
      <c r="F6" s="604"/>
      <c r="G6" s="604"/>
      <c r="H6" s="604"/>
      <c r="I6" s="604"/>
      <c r="J6" s="605"/>
    </row>
    <row r="7" spans="1:10">
      <c r="A7" s="592"/>
      <c r="J7" s="593"/>
    </row>
    <row r="8" spans="1:10">
      <c r="A8" s="592"/>
      <c r="J8" s="593"/>
    </row>
    <row r="9" spans="1:10">
      <c r="A9" s="592"/>
      <c r="J9" s="593"/>
    </row>
    <row r="10" spans="1:10">
      <c r="A10" s="592"/>
      <c r="J10" s="593"/>
    </row>
    <row r="11" spans="1:10">
      <c r="A11" s="592"/>
      <c r="B11" t="s">
        <v>343</v>
      </c>
      <c r="J11" s="593"/>
    </row>
    <row r="12" spans="1:10">
      <c r="A12" s="592"/>
      <c r="B12" t="s">
        <v>357</v>
      </c>
      <c r="J12" s="593"/>
    </row>
    <row r="13" spans="1:10">
      <c r="A13" s="592"/>
      <c r="B13" t="s">
        <v>346</v>
      </c>
      <c r="J13" s="593"/>
    </row>
    <row r="14" spans="1:10">
      <c r="A14" s="592"/>
      <c r="J14" s="593"/>
    </row>
    <row r="15" spans="1:10">
      <c r="A15" s="592"/>
      <c r="J15" s="593"/>
    </row>
    <row r="16" spans="1:10">
      <c r="A16" s="592"/>
      <c r="B16" t="s">
        <v>344</v>
      </c>
      <c r="J16" s="593"/>
    </row>
    <row r="17" spans="1:10">
      <c r="A17" s="592"/>
      <c r="B17" t="s">
        <v>348</v>
      </c>
      <c r="J17" s="593"/>
    </row>
    <row r="18" spans="1:10">
      <c r="A18" s="592"/>
      <c r="J18" s="593"/>
    </row>
    <row r="19" spans="1:10">
      <c r="A19" s="592"/>
      <c r="J19" s="593"/>
    </row>
    <row r="20" spans="1:10">
      <c r="A20" s="592"/>
      <c r="B20" t="s">
        <v>349</v>
      </c>
      <c r="J20" s="593"/>
    </row>
    <row r="21" spans="1:10" ht="39.6" customHeight="1">
      <c r="A21" s="592"/>
      <c r="B21" s="1181" t="s">
        <v>358</v>
      </c>
      <c r="C21" s="1181"/>
      <c r="D21" s="1181"/>
      <c r="E21" s="1181"/>
      <c r="F21" s="1181"/>
      <c r="G21" s="1181"/>
      <c r="H21" s="1181"/>
      <c r="I21" s="1181"/>
      <c r="J21" s="593"/>
    </row>
    <row r="22" spans="1:10">
      <c r="A22" s="592"/>
      <c r="B22" t="s">
        <v>345</v>
      </c>
      <c r="J22" s="593"/>
    </row>
    <row r="23" spans="1:10">
      <c r="A23" s="592"/>
      <c r="J23" s="593"/>
    </row>
    <row r="24" spans="1:10">
      <c r="A24" s="592"/>
      <c r="J24" s="593"/>
    </row>
    <row r="25" spans="1:10">
      <c r="A25" s="592"/>
      <c r="J25" s="593"/>
    </row>
    <row r="26" spans="1:10">
      <c r="A26" s="592"/>
      <c r="J26" s="593"/>
    </row>
    <row r="27" spans="1:10">
      <c r="A27" s="592"/>
      <c r="J27" s="593"/>
    </row>
    <row r="28" spans="1:10" ht="17.25" thickBot="1">
      <c r="A28" s="594"/>
      <c r="B28" s="595"/>
      <c r="C28" s="595"/>
      <c r="D28" s="595"/>
      <c r="E28" s="595"/>
      <c r="F28" s="595"/>
      <c r="G28" s="595"/>
      <c r="H28" s="595"/>
      <c r="I28" s="595"/>
      <c r="J28" s="596"/>
    </row>
  </sheetData>
  <mergeCells count="1">
    <mergeCell ref="B21:I21"/>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51FD3-DD8E-4931-BD18-DF7674E36A42}">
  <sheetPr>
    <tabColor rgb="FF002060"/>
  </sheetPr>
  <dimension ref="A1:AM44"/>
  <sheetViews>
    <sheetView zoomScaleNormal="100" zoomScaleSheetLayoutView="100" workbookViewId="0">
      <selection activeCell="T3" sqref="T3:AA3"/>
    </sheetView>
  </sheetViews>
  <sheetFormatPr defaultColWidth="7.59765625" defaultRowHeight="12.75"/>
  <cols>
    <col min="1" max="14" width="4.296875" style="1" customWidth="1"/>
    <col min="15" max="15" width="4.8984375" style="1" customWidth="1"/>
    <col min="16" max="16" width="4.296875" style="1" customWidth="1"/>
    <col min="17" max="19" width="7.59765625" style="1"/>
    <col min="20" max="20" width="7" style="1" customWidth="1"/>
    <col min="21" max="27" width="5.69921875" style="1" customWidth="1"/>
    <col min="28" max="32" width="7.59765625" style="1"/>
    <col min="33" max="33" width="9.09765625" style="1" customWidth="1"/>
    <col min="34" max="34" width="12.296875" style="1" bestFit="1" customWidth="1"/>
    <col min="35" max="35" width="6.796875" style="1" bestFit="1" customWidth="1"/>
    <col min="36" max="36" width="8.69921875" style="1" bestFit="1" customWidth="1"/>
    <col min="37" max="37" width="10.19921875" style="1" bestFit="1" customWidth="1"/>
    <col min="38" max="38" width="59.3984375" style="1" customWidth="1"/>
    <col min="39" max="39" width="46.5" style="1" customWidth="1"/>
    <col min="40" max="16384" width="7.59765625" style="1"/>
  </cols>
  <sheetData>
    <row r="1" spans="1:39" s="337" customFormat="1" ht="18" customHeight="1">
      <c r="T1" s="885" t="s">
        <v>549</v>
      </c>
      <c r="U1" s="885"/>
      <c r="V1" s="885"/>
      <c r="W1" s="885"/>
      <c r="X1" s="885"/>
      <c r="Y1" s="885"/>
      <c r="Z1" s="885"/>
      <c r="AA1" s="885"/>
    </row>
    <row r="2" spans="1:39">
      <c r="B2" s="1" t="s">
        <v>567</v>
      </c>
      <c r="T2" s="886"/>
      <c r="U2" s="886"/>
      <c r="V2" s="886"/>
      <c r="W2" s="886"/>
      <c r="X2" s="886"/>
      <c r="Y2" s="886"/>
      <c r="Z2" s="886"/>
      <c r="AA2" s="886"/>
    </row>
    <row r="3" spans="1:39" ht="16.5" customHeight="1">
      <c r="L3" s="869" t="str">
        <f>IF(T3="","",T3)</f>
        <v/>
      </c>
      <c r="M3" s="869"/>
      <c r="N3" s="869"/>
      <c r="O3" s="869"/>
      <c r="R3" s="861" t="s">
        <v>523</v>
      </c>
      <c r="S3" s="861"/>
      <c r="T3" s="860"/>
      <c r="U3" s="860"/>
      <c r="V3" s="860"/>
      <c r="W3" s="860"/>
      <c r="X3" s="860"/>
      <c r="Y3" s="860"/>
      <c r="Z3" s="860"/>
      <c r="AA3" s="860"/>
      <c r="AB3" s="808" t="s">
        <v>524</v>
      </c>
    </row>
    <row r="4" spans="1:39" ht="18.95" customHeight="1">
      <c r="L4" s="870">
        <f>T4</f>
        <v>0</v>
      </c>
      <c r="M4" s="871"/>
      <c r="N4" s="871"/>
      <c r="O4" s="871"/>
      <c r="P4" s="2"/>
      <c r="R4" s="861" t="s">
        <v>525</v>
      </c>
      <c r="S4" s="861"/>
      <c r="T4" s="877"/>
      <c r="U4" s="878"/>
      <c r="V4" s="878"/>
      <c r="W4" s="878"/>
      <c r="X4" s="878"/>
      <c r="Y4" s="878"/>
      <c r="Z4" s="878"/>
      <c r="AA4" s="879"/>
    </row>
    <row r="5" spans="1:39" ht="12.95" customHeight="1">
      <c r="R5" s="852" t="s">
        <v>614</v>
      </c>
      <c r="S5" s="853"/>
      <c r="T5" s="854" t="str">
        <f>Y6&amp;Y7&amp;"-"&amp;Y8</f>
        <v>-</v>
      </c>
      <c r="U5" s="855"/>
      <c r="V5" s="855"/>
      <c r="W5" s="855"/>
      <c r="X5" s="855"/>
      <c r="Y5" s="855"/>
      <c r="Z5" s="855"/>
      <c r="AA5" s="856"/>
      <c r="AB5" s="1" t="s">
        <v>571</v>
      </c>
    </row>
    <row r="6" spans="1:39" ht="16.5" customHeight="1">
      <c r="B6" s="1" t="s">
        <v>0</v>
      </c>
      <c r="R6" s="853"/>
      <c r="S6" s="853"/>
      <c r="T6" s="857" t="s">
        <v>589</v>
      </c>
      <c r="U6" s="858"/>
      <c r="V6" s="858"/>
      <c r="W6" s="858"/>
      <c r="X6" s="859"/>
      <c r="Y6" s="865"/>
      <c r="Z6" s="865"/>
      <c r="AA6" s="865"/>
      <c r="AB6" s="805" t="s">
        <v>530</v>
      </c>
      <c r="AD6" s="804"/>
      <c r="AF6" s="804"/>
      <c r="AH6" s="814" t="s">
        <v>563</v>
      </c>
      <c r="AI6" s="816" t="s">
        <v>570</v>
      </c>
      <c r="AJ6" s="809" t="s">
        <v>489</v>
      </c>
      <c r="AK6" s="809" t="s">
        <v>488</v>
      </c>
      <c r="AL6" s="809" t="s">
        <v>557</v>
      </c>
      <c r="AM6" s="809" t="s">
        <v>558</v>
      </c>
    </row>
    <row r="7" spans="1:39" ht="15" customHeight="1">
      <c r="R7" s="853"/>
      <c r="S7" s="853"/>
      <c r="T7" s="857" t="s">
        <v>590</v>
      </c>
      <c r="U7" s="858"/>
      <c r="V7" s="858"/>
      <c r="W7" s="858"/>
      <c r="X7" s="859"/>
      <c r="Y7" s="865"/>
      <c r="Z7" s="865"/>
      <c r="AA7" s="865"/>
      <c r="AB7" s="805" t="s">
        <v>530</v>
      </c>
      <c r="AD7" s="804"/>
      <c r="AF7" s="804"/>
      <c r="AH7" s="815" t="s">
        <v>593</v>
      </c>
      <c r="AI7" s="817" t="s">
        <v>594</v>
      </c>
      <c r="AJ7" s="810" t="s">
        <v>490</v>
      </c>
      <c r="AK7" s="810" t="s">
        <v>492</v>
      </c>
      <c r="AL7" s="811" t="s">
        <v>474</v>
      </c>
      <c r="AM7" s="811" t="s">
        <v>475</v>
      </c>
    </row>
    <row r="8" spans="1:39" ht="16.5" customHeight="1">
      <c r="R8" s="853"/>
      <c r="S8" s="853"/>
      <c r="T8" s="857" t="s">
        <v>592</v>
      </c>
      <c r="U8" s="858"/>
      <c r="V8" s="858"/>
      <c r="W8" s="858"/>
      <c r="X8" s="859"/>
      <c r="Y8" s="866"/>
      <c r="Z8" s="866"/>
      <c r="AA8" s="866"/>
      <c r="AB8" s="1" t="s">
        <v>591</v>
      </c>
      <c r="AD8" s="804"/>
      <c r="AF8" s="804"/>
      <c r="AH8" s="815" t="s">
        <v>595</v>
      </c>
      <c r="AI8" s="817" t="s">
        <v>596</v>
      </c>
      <c r="AJ8" s="810" t="s">
        <v>490</v>
      </c>
      <c r="AK8" s="810" t="s">
        <v>493</v>
      </c>
      <c r="AL8" s="812" t="s">
        <v>472</v>
      </c>
      <c r="AM8" s="810" t="s">
        <v>480</v>
      </c>
    </row>
    <row r="9" spans="1:39" ht="30" customHeight="1">
      <c r="I9" s="2" t="s">
        <v>498</v>
      </c>
      <c r="J9" s="872">
        <f>T9</f>
        <v>0</v>
      </c>
      <c r="K9" s="872"/>
      <c r="L9" s="872"/>
      <c r="M9" s="872"/>
      <c r="N9" s="872"/>
      <c r="O9" s="872"/>
      <c r="P9" s="338"/>
      <c r="R9" s="861" t="s">
        <v>526</v>
      </c>
      <c r="S9" s="861"/>
      <c r="T9" s="868"/>
      <c r="U9" s="868"/>
      <c r="V9" s="868"/>
      <c r="W9" s="868"/>
      <c r="X9" s="868"/>
      <c r="Y9" s="868"/>
      <c r="Z9" s="868"/>
      <c r="AA9" s="868"/>
      <c r="AD9" s="804"/>
      <c r="AF9" s="804"/>
      <c r="AH9" s="815" t="s">
        <v>597</v>
      </c>
      <c r="AI9" s="817" t="s">
        <v>597</v>
      </c>
      <c r="AJ9" s="810" t="s">
        <v>490</v>
      </c>
      <c r="AK9" s="810" t="s">
        <v>493</v>
      </c>
      <c r="AL9" s="812" t="s">
        <v>472</v>
      </c>
      <c r="AM9" s="810" t="s">
        <v>476</v>
      </c>
    </row>
    <row r="10" spans="1:39" ht="32.25" customHeight="1">
      <c r="I10" s="2" t="s">
        <v>499</v>
      </c>
      <c r="J10" s="872">
        <f>T10</f>
        <v>0</v>
      </c>
      <c r="K10" s="872"/>
      <c r="L10" s="872"/>
      <c r="M10" s="872"/>
      <c r="N10" s="872"/>
      <c r="O10" s="872"/>
      <c r="P10" s="338"/>
      <c r="R10" s="890" t="s">
        <v>527</v>
      </c>
      <c r="S10" s="890"/>
      <c r="T10" s="868"/>
      <c r="U10" s="868"/>
      <c r="V10" s="868"/>
      <c r="W10" s="868"/>
      <c r="X10" s="868"/>
      <c r="Y10" s="868"/>
      <c r="Z10" s="868"/>
      <c r="AA10" s="868"/>
      <c r="AD10" s="804"/>
      <c r="AF10" s="804"/>
      <c r="AH10" s="815" t="s">
        <v>598</v>
      </c>
      <c r="AI10" s="817" t="s">
        <v>598</v>
      </c>
      <c r="AJ10" s="810" t="s">
        <v>490</v>
      </c>
      <c r="AK10" s="810" t="s">
        <v>493</v>
      </c>
      <c r="AL10" s="812" t="s">
        <v>472</v>
      </c>
      <c r="AM10" s="810" t="s">
        <v>477</v>
      </c>
    </row>
    <row r="11" spans="1:39" ht="16.5" customHeight="1">
      <c r="I11" s="2" t="s">
        <v>1</v>
      </c>
      <c r="J11" s="873">
        <f>T11</f>
        <v>0</v>
      </c>
      <c r="K11" s="873"/>
      <c r="L11" s="873"/>
      <c r="M11" s="873"/>
      <c r="N11" s="873"/>
      <c r="O11" s="873"/>
      <c r="R11" s="861" t="s">
        <v>528</v>
      </c>
      <c r="S11" s="861"/>
      <c r="T11" s="860"/>
      <c r="U11" s="860"/>
      <c r="V11" s="860"/>
      <c r="W11" s="860"/>
      <c r="X11" s="860"/>
      <c r="Y11" s="860"/>
      <c r="Z11" s="860"/>
      <c r="AA11" s="860"/>
      <c r="AD11" s="804"/>
      <c r="AF11" s="804"/>
      <c r="AH11" s="815" t="s">
        <v>599</v>
      </c>
      <c r="AI11" s="817" t="s">
        <v>599</v>
      </c>
      <c r="AJ11" s="810" t="s">
        <v>490</v>
      </c>
      <c r="AK11" s="810" t="s">
        <v>493</v>
      </c>
      <c r="AL11" s="812" t="s">
        <v>472</v>
      </c>
      <c r="AM11" s="810" t="s">
        <v>478</v>
      </c>
    </row>
    <row r="12" spans="1:39" ht="15" customHeight="1">
      <c r="AD12" s="804"/>
      <c r="AF12" s="804"/>
      <c r="AH12" s="815" t="s">
        <v>600</v>
      </c>
      <c r="AI12" s="817" t="s">
        <v>600</v>
      </c>
      <c r="AJ12" s="810" t="s">
        <v>491</v>
      </c>
      <c r="AK12" s="810" t="s">
        <v>494</v>
      </c>
      <c r="AL12" s="812" t="s">
        <v>473</v>
      </c>
      <c r="AM12" s="810" t="s">
        <v>481</v>
      </c>
    </row>
    <row r="13" spans="1:39" ht="15" customHeight="1">
      <c r="R13" s="861" t="s">
        <v>555</v>
      </c>
      <c r="S13" s="861"/>
      <c r="T13" s="849" t="e">
        <f>VLOOKUP(AJ44,AI6:AK24,3,0)</f>
        <v>#N/A</v>
      </c>
      <c r="U13" s="849"/>
      <c r="V13" s="849"/>
      <c r="W13" s="849"/>
      <c r="X13" s="849"/>
      <c r="Y13" s="849"/>
      <c r="Z13" s="849"/>
      <c r="AA13" s="849"/>
      <c r="AB13" s="805" t="s">
        <v>613</v>
      </c>
      <c r="AH13" s="815" t="s">
        <v>601</v>
      </c>
      <c r="AI13" s="817" t="s">
        <v>601</v>
      </c>
      <c r="AJ13" s="810" t="s">
        <v>491</v>
      </c>
      <c r="AK13" s="810" t="s">
        <v>494</v>
      </c>
      <c r="AL13" s="812" t="s">
        <v>473</v>
      </c>
      <c r="AM13" s="810" t="s">
        <v>482</v>
      </c>
    </row>
    <row r="14" spans="1:39" ht="15" customHeight="1">
      <c r="F14" s="2" t="e">
        <f>T13</f>
        <v>#N/A</v>
      </c>
      <c r="G14" s="1" t="s">
        <v>529</v>
      </c>
      <c r="AH14" s="815" t="s">
        <v>602</v>
      </c>
      <c r="AI14" s="817" t="s">
        <v>602</v>
      </c>
      <c r="AJ14" s="810" t="s">
        <v>491</v>
      </c>
      <c r="AK14" s="810" t="s">
        <v>495</v>
      </c>
      <c r="AL14" s="812" t="s">
        <v>473</v>
      </c>
      <c r="AM14" s="810" t="s">
        <v>481</v>
      </c>
    </row>
    <row r="15" spans="1:39" ht="15.95" customHeight="1">
      <c r="A15" s="871" t="e">
        <f>VLOOKUP(T13,AK7:AL24,2,0)</f>
        <v>#N/A</v>
      </c>
      <c r="B15" s="875"/>
      <c r="C15" s="875"/>
      <c r="D15" s="875"/>
      <c r="E15" s="875"/>
      <c r="F15" s="875"/>
      <c r="G15" s="875"/>
      <c r="H15" s="875"/>
      <c r="I15" s="875"/>
      <c r="J15" s="875"/>
      <c r="K15" s="875"/>
      <c r="L15" s="875"/>
      <c r="M15" s="875"/>
      <c r="N15" s="875"/>
      <c r="O15" s="875"/>
      <c r="P15" s="875"/>
      <c r="R15" s="861" t="s">
        <v>531</v>
      </c>
      <c r="S15" s="861"/>
      <c r="T15" s="862"/>
      <c r="U15" s="863"/>
      <c r="V15" s="863"/>
      <c r="W15" s="863"/>
      <c r="X15" s="863"/>
      <c r="Y15" s="863"/>
      <c r="Z15" s="863"/>
      <c r="AA15" s="864"/>
      <c r="AB15" s="1" t="s">
        <v>532</v>
      </c>
      <c r="AH15" s="815" t="s">
        <v>603</v>
      </c>
      <c r="AI15" s="817" t="s">
        <v>603</v>
      </c>
      <c r="AJ15" s="810" t="s">
        <v>491</v>
      </c>
      <c r="AK15" s="810" t="s">
        <v>495</v>
      </c>
      <c r="AL15" s="812" t="s">
        <v>473</v>
      </c>
      <c r="AM15" s="810" t="s">
        <v>482</v>
      </c>
    </row>
    <row r="16" spans="1:39" ht="15.95" customHeight="1">
      <c r="H16" s="2">
        <f>T15</f>
        <v>0</v>
      </c>
      <c r="I16" s="1" t="s">
        <v>533</v>
      </c>
      <c r="AH16" s="815" t="s">
        <v>604</v>
      </c>
      <c r="AI16" s="817" t="s">
        <v>604</v>
      </c>
      <c r="AJ16" s="810" t="s">
        <v>491</v>
      </c>
      <c r="AK16" s="810" t="s">
        <v>495</v>
      </c>
      <c r="AL16" s="812" t="s">
        <v>473</v>
      </c>
      <c r="AM16" s="810" t="s">
        <v>479</v>
      </c>
    </row>
    <row r="17" spans="2:39" ht="12" customHeight="1">
      <c r="R17" s="861" t="s">
        <v>534</v>
      </c>
      <c r="S17" s="861"/>
      <c r="T17" s="877"/>
      <c r="U17" s="878"/>
      <c r="V17" s="878"/>
      <c r="W17" s="878"/>
      <c r="X17" s="878"/>
      <c r="Y17" s="878"/>
      <c r="Z17" s="878"/>
      <c r="AA17" s="879"/>
      <c r="AB17" s="1" t="s">
        <v>543</v>
      </c>
      <c r="AH17" s="815" t="s">
        <v>605</v>
      </c>
      <c r="AI17" s="817" t="s">
        <v>605</v>
      </c>
      <c r="AJ17" s="810" t="s">
        <v>507</v>
      </c>
      <c r="AK17" s="810" t="s">
        <v>495</v>
      </c>
      <c r="AL17" s="812" t="s">
        <v>473</v>
      </c>
      <c r="AM17" s="810" t="s">
        <v>568</v>
      </c>
    </row>
    <row r="18" spans="2:39" ht="15.95" customHeight="1">
      <c r="R18" s="861" t="s">
        <v>535</v>
      </c>
      <c r="S18" s="861"/>
      <c r="T18" s="877"/>
      <c r="U18" s="878"/>
      <c r="V18" s="878"/>
      <c r="W18" s="878"/>
      <c r="X18" s="878"/>
      <c r="Y18" s="878"/>
      <c r="Z18" s="878"/>
      <c r="AA18" s="879"/>
      <c r="AB18" s="1" t="s">
        <v>536</v>
      </c>
      <c r="AH18" s="815" t="s">
        <v>606</v>
      </c>
      <c r="AI18" s="817" t="s">
        <v>606</v>
      </c>
      <c r="AJ18" s="810" t="s">
        <v>507</v>
      </c>
      <c r="AK18" s="810" t="s">
        <v>506</v>
      </c>
      <c r="AL18" s="812" t="s">
        <v>473</v>
      </c>
      <c r="AM18" s="810" t="s">
        <v>481</v>
      </c>
    </row>
    <row r="19" spans="2:39" ht="20.25" customHeight="1">
      <c r="B19" s="881">
        <f>T17</f>
        <v>0</v>
      </c>
      <c r="C19" s="881"/>
      <c r="D19" s="881"/>
      <c r="E19" s="882" t="str">
        <f>T21&amp;T18&amp;U21</f>
        <v>付け  で交付決定の通知を受けた</v>
      </c>
      <c r="F19" s="882"/>
      <c r="G19" s="882"/>
      <c r="H19" s="882"/>
      <c r="I19" s="882"/>
      <c r="J19" s="882"/>
      <c r="K19" s="882"/>
      <c r="L19" s="882"/>
      <c r="M19" s="882"/>
      <c r="N19" s="882"/>
      <c r="O19" s="882"/>
      <c r="P19" s="339"/>
      <c r="R19" s="861" t="s">
        <v>544</v>
      </c>
      <c r="S19" s="861"/>
      <c r="T19" s="877"/>
      <c r="U19" s="878"/>
      <c r="V19" s="878"/>
      <c r="W19" s="878"/>
      <c r="X19" s="878"/>
      <c r="Y19" s="878"/>
      <c r="Z19" s="878"/>
      <c r="AA19" s="879"/>
      <c r="AB19" s="1" t="s">
        <v>545</v>
      </c>
      <c r="AH19" s="815" t="s">
        <v>607</v>
      </c>
      <c r="AI19" s="817" t="s">
        <v>607</v>
      </c>
      <c r="AJ19" s="810" t="s">
        <v>507</v>
      </c>
      <c r="AK19" s="810" t="s">
        <v>506</v>
      </c>
      <c r="AL19" s="812" t="s">
        <v>473</v>
      </c>
      <c r="AM19" s="810" t="s">
        <v>481</v>
      </c>
    </row>
    <row r="20" spans="2:39" ht="17.25" customHeight="1">
      <c r="B20" s="883" t="e">
        <f>U22&amp;A15&amp;U23&amp;T13&amp;W23&amp;A15&amp;U24</f>
        <v>#N/A</v>
      </c>
      <c r="C20" s="883"/>
      <c r="D20" s="883"/>
      <c r="E20" s="883"/>
      <c r="F20" s="883"/>
      <c r="G20" s="883"/>
      <c r="H20" s="883"/>
      <c r="I20" s="883"/>
      <c r="J20" s="883"/>
      <c r="K20" s="883"/>
      <c r="L20" s="883"/>
      <c r="M20" s="883"/>
      <c r="N20" s="883"/>
      <c r="O20" s="883"/>
      <c r="P20" s="339"/>
      <c r="R20" s="861" t="s">
        <v>535</v>
      </c>
      <c r="S20" s="861"/>
      <c r="T20" s="862"/>
      <c r="U20" s="863"/>
      <c r="V20" s="863"/>
      <c r="W20" s="863"/>
      <c r="X20" s="863"/>
      <c r="Y20" s="863"/>
      <c r="Z20" s="863"/>
      <c r="AA20" s="864"/>
      <c r="AB20" s="1" t="s">
        <v>546</v>
      </c>
      <c r="AH20" s="815" t="s">
        <v>608</v>
      </c>
      <c r="AI20" s="817" t="s">
        <v>608</v>
      </c>
      <c r="AJ20" s="810" t="s">
        <v>507</v>
      </c>
      <c r="AK20" s="810" t="s">
        <v>506</v>
      </c>
      <c r="AL20" s="812" t="s">
        <v>473</v>
      </c>
      <c r="AM20" s="810" t="s">
        <v>509</v>
      </c>
    </row>
    <row r="21" spans="2:39" ht="17.25" customHeight="1">
      <c r="B21" s="883"/>
      <c r="C21" s="883"/>
      <c r="D21" s="883"/>
      <c r="E21" s="883"/>
      <c r="F21" s="883"/>
      <c r="G21" s="883"/>
      <c r="H21" s="883"/>
      <c r="I21" s="883"/>
      <c r="J21" s="883"/>
      <c r="K21" s="883"/>
      <c r="L21" s="883"/>
      <c r="M21" s="883"/>
      <c r="N21" s="883"/>
      <c r="O21" s="883"/>
      <c r="P21" s="339"/>
      <c r="T21" s="804" t="s">
        <v>547</v>
      </c>
      <c r="U21" s="804" t="s">
        <v>537</v>
      </c>
      <c r="AH21" s="815" t="s">
        <v>609</v>
      </c>
      <c r="AI21" s="817" t="s">
        <v>609</v>
      </c>
      <c r="AJ21" s="810" t="s">
        <v>507</v>
      </c>
      <c r="AK21" s="810" t="s">
        <v>506</v>
      </c>
      <c r="AL21" s="812" t="s">
        <v>473</v>
      </c>
      <c r="AM21" s="810" t="s">
        <v>509</v>
      </c>
    </row>
    <row r="22" spans="2:39" ht="17.25" customHeight="1">
      <c r="B22" s="883"/>
      <c r="C22" s="883"/>
      <c r="D22" s="883"/>
      <c r="E22" s="883"/>
      <c r="F22" s="883"/>
      <c r="G22" s="883"/>
      <c r="H22" s="883"/>
      <c r="I22" s="883"/>
      <c r="J22" s="883"/>
      <c r="K22" s="883"/>
      <c r="L22" s="883"/>
      <c r="M22" s="883"/>
      <c r="N22" s="883"/>
      <c r="O22" s="883"/>
      <c r="P22" s="339"/>
      <c r="U22" s="804" t="s">
        <v>538</v>
      </c>
      <c r="AD22" s="804"/>
      <c r="AH22" s="815" t="s">
        <v>610</v>
      </c>
      <c r="AI22" s="817" t="s">
        <v>610</v>
      </c>
      <c r="AJ22" s="810" t="s">
        <v>507</v>
      </c>
      <c r="AK22" s="810" t="s">
        <v>508</v>
      </c>
      <c r="AL22" s="812" t="s">
        <v>473</v>
      </c>
      <c r="AM22" s="810" t="s">
        <v>481</v>
      </c>
    </row>
    <row r="23" spans="2:39" ht="17.25" customHeight="1">
      <c r="B23" s="2" t="str">
        <f>IF(T19="","","（")</f>
        <v/>
      </c>
      <c r="C23" s="880" t="str">
        <f>IF(T19="","",T19)</f>
        <v/>
      </c>
      <c r="D23" s="880"/>
      <c r="E23" s="880"/>
      <c r="F23" s="1" t="str">
        <f>IF(T19="","",T21&amp;T20&amp;U25)</f>
        <v/>
      </c>
      <c r="P23" s="339"/>
      <c r="U23" s="804" t="s">
        <v>540</v>
      </c>
      <c r="W23" s="804" t="s">
        <v>538</v>
      </c>
      <c r="AD23" s="804"/>
      <c r="AH23" s="815" t="s">
        <v>611</v>
      </c>
      <c r="AI23" s="817" t="s">
        <v>611</v>
      </c>
      <c r="AJ23" s="810" t="s">
        <v>507</v>
      </c>
      <c r="AK23" s="810" t="s">
        <v>508</v>
      </c>
      <c r="AL23" s="812" t="s">
        <v>473</v>
      </c>
      <c r="AM23" s="810" t="s">
        <v>509</v>
      </c>
    </row>
    <row r="24" spans="2:39" ht="17.25" customHeight="1">
      <c r="U24" s="804" t="s">
        <v>539</v>
      </c>
      <c r="AD24" s="804"/>
      <c r="AH24" s="815" t="s">
        <v>612</v>
      </c>
      <c r="AI24" s="817" t="s">
        <v>612</v>
      </c>
      <c r="AJ24" s="810" t="s">
        <v>507</v>
      </c>
      <c r="AK24" s="810" t="s">
        <v>508</v>
      </c>
      <c r="AL24" s="812" t="s">
        <v>473</v>
      </c>
      <c r="AM24" s="810" t="s">
        <v>479</v>
      </c>
    </row>
    <row r="25" spans="2:39">
      <c r="H25" s="1" t="s">
        <v>2</v>
      </c>
      <c r="U25" s="804" t="s">
        <v>548</v>
      </c>
      <c r="AD25" s="804"/>
    </row>
    <row r="26" spans="2:39">
      <c r="AD26" s="804"/>
    </row>
    <row r="27" spans="2:39" ht="16.5" customHeight="1">
      <c r="B27" s="1" t="s">
        <v>3</v>
      </c>
      <c r="E27" s="867" t="e">
        <f>T27</f>
        <v>#N/A</v>
      </c>
      <c r="F27" s="867"/>
      <c r="G27" s="867"/>
      <c r="H27" s="867"/>
      <c r="I27" s="867"/>
      <c r="J27" s="867"/>
      <c r="K27" s="867"/>
      <c r="L27" s="867"/>
      <c r="M27" s="867"/>
      <c r="R27" s="850" t="s">
        <v>556</v>
      </c>
      <c r="S27" s="851"/>
      <c r="T27" s="887" t="e">
        <f>VLOOKUP(AJ44,AI6:AM24,5,0)</f>
        <v>#N/A</v>
      </c>
      <c r="U27" s="888"/>
      <c r="V27" s="888"/>
      <c r="W27" s="888"/>
      <c r="X27" s="888"/>
      <c r="Y27" s="888"/>
      <c r="Z27" s="888"/>
      <c r="AA27" s="889"/>
      <c r="AB27" s="805" t="s">
        <v>613</v>
      </c>
      <c r="AD27" s="804"/>
    </row>
    <row r="28" spans="2:39" ht="16.5" customHeight="1">
      <c r="E28" s="884">
        <f>T28</f>
        <v>0</v>
      </c>
      <c r="F28" s="884"/>
      <c r="G28" s="884"/>
      <c r="H28" s="884"/>
      <c r="I28" s="884"/>
      <c r="J28" s="884"/>
      <c r="K28" s="884"/>
      <c r="L28" s="884"/>
      <c r="M28" s="884"/>
      <c r="R28" s="850" t="s">
        <v>561</v>
      </c>
      <c r="S28" s="851"/>
      <c r="T28" s="862"/>
      <c r="U28" s="863"/>
      <c r="V28" s="863"/>
      <c r="W28" s="863"/>
      <c r="X28" s="863"/>
      <c r="Y28" s="863"/>
      <c r="Z28" s="863"/>
      <c r="AA28" s="864"/>
      <c r="AB28" s="1" t="s">
        <v>562</v>
      </c>
      <c r="AD28" s="804"/>
    </row>
    <row r="29" spans="2:39">
      <c r="AD29" s="804"/>
    </row>
    <row r="30" spans="2:39">
      <c r="B30" s="1" t="s">
        <v>272</v>
      </c>
      <c r="E30" s="338"/>
      <c r="AD30" s="804"/>
    </row>
    <row r="31" spans="2:39">
      <c r="B31" s="806" t="s">
        <v>541</v>
      </c>
      <c r="C31" s="876" t="str">
        <f>H16&amp;U31</f>
        <v>0 二酸化炭素排出削減量（実績）（別紙１及び実績評価シート）</v>
      </c>
      <c r="D31" s="876"/>
      <c r="E31" s="876"/>
      <c r="F31" s="876"/>
      <c r="G31" s="876"/>
      <c r="H31" s="876"/>
      <c r="I31" s="876"/>
      <c r="J31" s="876"/>
      <c r="K31" s="876"/>
      <c r="L31" s="876"/>
      <c r="M31" s="876"/>
      <c r="N31" s="876"/>
      <c r="O31" s="876"/>
      <c r="U31" s="804" t="s">
        <v>542</v>
      </c>
    </row>
    <row r="32" spans="2:39" ht="48" customHeight="1">
      <c r="B32" s="874" t="s">
        <v>501</v>
      </c>
      <c r="C32" s="874"/>
      <c r="D32" s="874"/>
      <c r="E32" s="874"/>
      <c r="F32" s="874"/>
      <c r="G32" s="874"/>
      <c r="H32" s="874"/>
      <c r="I32" s="874"/>
      <c r="J32" s="874"/>
      <c r="K32" s="874"/>
      <c r="L32" s="874"/>
      <c r="M32" s="874"/>
      <c r="N32" s="874"/>
    </row>
    <row r="33" spans="2:37" ht="15.95" customHeight="1">
      <c r="B33" s="807" t="s">
        <v>502</v>
      </c>
    </row>
    <row r="34" spans="2:37" ht="17.25" customHeight="1">
      <c r="B34" s="807" t="s">
        <v>360</v>
      </c>
      <c r="H34" s="893">
        <f>U34</f>
        <v>0</v>
      </c>
      <c r="I34" s="893"/>
      <c r="J34" s="893"/>
      <c r="K34" s="893"/>
      <c r="L34" s="893"/>
      <c r="M34" s="893"/>
      <c r="N34" s="893"/>
      <c r="O34" s="893"/>
      <c r="R34" s="861" t="s">
        <v>550</v>
      </c>
      <c r="S34" s="861"/>
      <c r="T34" s="861"/>
      <c r="U34" s="860"/>
      <c r="V34" s="860"/>
      <c r="W34" s="860"/>
      <c r="X34" s="860"/>
      <c r="Y34" s="860"/>
      <c r="Z34" s="860"/>
      <c r="AA34" s="860"/>
      <c r="AB34" s="1" t="s">
        <v>565</v>
      </c>
      <c r="AJ34" s="850" t="s">
        <v>588</v>
      </c>
      <c r="AK34" s="851"/>
    </row>
    <row r="35" spans="2:37" ht="17.25" customHeight="1">
      <c r="B35" s="807" t="s">
        <v>361</v>
      </c>
      <c r="H35" s="893">
        <f>U35</f>
        <v>0</v>
      </c>
      <c r="I35" s="893"/>
      <c r="J35" s="893"/>
      <c r="K35" s="893"/>
      <c r="L35" s="893"/>
      <c r="M35" s="893"/>
      <c r="N35" s="893"/>
      <c r="O35" s="893"/>
      <c r="R35" s="850" t="s">
        <v>551</v>
      </c>
      <c r="S35" s="894"/>
      <c r="T35" s="851"/>
      <c r="U35" s="860"/>
      <c r="V35" s="860"/>
      <c r="W35" s="860"/>
      <c r="X35" s="860"/>
      <c r="Y35" s="860"/>
      <c r="Z35" s="860"/>
      <c r="AA35" s="860"/>
      <c r="AB35" s="1" t="s">
        <v>564</v>
      </c>
      <c r="AJ35" s="813" t="s">
        <v>574</v>
      </c>
      <c r="AK35" s="813" t="s">
        <v>580</v>
      </c>
    </row>
    <row r="36" spans="2:37" ht="17.25" customHeight="1">
      <c r="B36" s="807" t="s">
        <v>552</v>
      </c>
      <c r="I36" s="893">
        <f>U36</f>
        <v>0</v>
      </c>
      <c r="J36" s="893"/>
      <c r="K36" s="893"/>
      <c r="L36" s="893"/>
      <c r="M36" s="893"/>
      <c r="N36" s="893"/>
      <c r="O36" s="893"/>
      <c r="R36" s="861" t="s">
        <v>553</v>
      </c>
      <c r="S36" s="861"/>
      <c r="T36" s="861"/>
      <c r="U36" s="860"/>
      <c r="V36" s="860"/>
      <c r="W36" s="860"/>
      <c r="X36" s="860"/>
      <c r="Y36" s="860"/>
      <c r="Z36" s="860"/>
      <c r="AA36" s="860"/>
      <c r="AB36" s="1" t="s">
        <v>566</v>
      </c>
      <c r="AJ36" s="813" t="s">
        <v>578</v>
      </c>
      <c r="AK36" s="813" t="s">
        <v>581</v>
      </c>
    </row>
    <row r="37" spans="2:37" ht="17.25" customHeight="1">
      <c r="B37" s="891" t="s">
        <v>554</v>
      </c>
      <c r="C37" s="891"/>
      <c r="D37" s="891"/>
      <c r="E37" s="891"/>
      <c r="F37" s="891"/>
      <c r="G37" s="891"/>
      <c r="H37" s="891"/>
      <c r="I37" s="892" t="str">
        <f>U37</f>
        <v>-</v>
      </c>
      <c r="J37" s="892"/>
      <c r="K37" s="892"/>
      <c r="L37" s="892"/>
      <c r="M37" s="892"/>
      <c r="N37" s="892"/>
      <c r="O37" s="892"/>
      <c r="R37" s="861" t="s">
        <v>615</v>
      </c>
      <c r="S37" s="861"/>
      <c r="T37" s="861"/>
      <c r="U37" s="849" t="str">
        <f>T5</f>
        <v>-</v>
      </c>
      <c r="V37" s="849"/>
      <c r="W37" s="849"/>
      <c r="X37" s="849"/>
      <c r="Y37" s="849"/>
      <c r="Z37" s="849"/>
      <c r="AA37" s="849"/>
      <c r="AJ37" s="813" t="s">
        <v>576</v>
      </c>
      <c r="AK37" s="813" t="s">
        <v>582</v>
      </c>
    </row>
    <row r="38" spans="2:37">
      <c r="B38" s="891"/>
      <c r="C38" s="891"/>
      <c r="D38" s="891"/>
      <c r="E38" s="891"/>
      <c r="F38" s="891"/>
      <c r="G38" s="891"/>
      <c r="H38" s="891"/>
      <c r="I38" s="892"/>
      <c r="J38" s="892"/>
      <c r="K38" s="892"/>
      <c r="L38" s="892"/>
      <c r="M38" s="892"/>
      <c r="N38" s="892"/>
      <c r="O38" s="892"/>
      <c r="AJ38" s="813" t="s">
        <v>579</v>
      </c>
      <c r="AK38" s="813" t="s">
        <v>583</v>
      </c>
    </row>
    <row r="39" spans="2:37">
      <c r="B39" s="807"/>
      <c r="AJ39" s="813" t="s">
        <v>572</v>
      </c>
      <c r="AK39" s="813" t="s">
        <v>584</v>
      </c>
    </row>
    <row r="40" spans="2:37">
      <c r="B40" s="799" t="s">
        <v>569</v>
      </c>
      <c r="AJ40" s="813" t="s">
        <v>573</v>
      </c>
      <c r="AK40" s="813" t="s">
        <v>585</v>
      </c>
    </row>
    <row r="41" spans="2:37">
      <c r="B41" s="799" t="s">
        <v>503</v>
      </c>
      <c r="AJ41" s="813" t="s">
        <v>577</v>
      </c>
      <c r="AK41" s="813" t="s">
        <v>586</v>
      </c>
    </row>
    <row r="42" spans="2:37">
      <c r="AJ42" s="813" t="s">
        <v>575</v>
      </c>
      <c r="AK42" s="813" t="s">
        <v>587</v>
      </c>
    </row>
    <row r="44" spans="2:37">
      <c r="AJ44" s="818" t="str">
        <f>Y6&amp;Y7</f>
        <v/>
      </c>
    </row>
  </sheetData>
  <sheetProtection formatCells="0" formatColumns="0" formatRows="0" insertColumns="0" insertRows="0" deleteColumns="0" deleteRows="0" selectLockedCells="1"/>
  <mergeCells count="63">
    <mergeCell ref="B37:H38"/>
    <mergeCell ref="I37:O38"/>
    <mergeCell ref="R37:T37"/>
    <mergeCell ref="H34:O34"/>
    <mergeCell ref="H35:O35"/>
    <mergeCell ref="I36:O36"/>
    <mergeCell ref="R34:T34"/>
    <mergeCell ref="R35:T35"/>
    <mergeCell ref="T1:AA2"/>
    <mergeCell ref="R27:S27"/>
    <mergeCell ref="T27:AA27"/>
    <mergeCell ref="R13:S13"/>
    <mergeCell ref="T13:AA13"/>
    <mergeCell ref="T3:AA3"/>
    <mergeCell ref="T4:AA4"/>
    <mergeCell ref="R3:S3"/>
    <mergeCell ref="R4:S4"/>
    <mergeCell ref="R9:S9"/>
    <mergeCell ref="R10:S10"/>
    <mergeCell ref="R11:S11"/>
    <mergeCell ref="T9:AA9"/>
    <mergeCell ref="R19:S19"/>
    <mergeCell ref="T19:AA19"/>
    <mergeCell ref="R20:S20"/>
    <mergeCell ref="B32:N32"/>
    <mergeCell ref="A15:P15"/>
    <mergeCell ref="C31:O31"/>
    <mergeCell ref="R15:S15"/>
    <mergeCell ref="T15:AA15"/>
    <mergeCell ref="R17:S17"/>
    <mergeCell ref="R18:S18"/>
    <mergeCell ref="T17:AA17"/>
    <mergeCell ref="T18:AA18"/>
    <mergeCell ref="T20:AA20"/>
    <mergeCell ref="C23:E23"/>
    <mergeCell ref="B19:D19"/>
    <mergeCell ref="E19:O19"/>
    <mergeCell ref="B20:O22"/>
    <mergeCell ref="E28:M28"/>
    <mergeCell ref="R28:S28"/>
    <mergeCell ref="E27:M27"/>
    <mergeCell ref="T10:AA10"/>
    <mergeCell ref="T11:AA11"/>
    <mergeCell ref="L3:O3"/>
    <mergeCell ref="L4:O4"/>
    <mergeCell ref="J9:O9"/>
    <mergeCell ref="J10:O10"/>
    <mergeCell ref="J11:O11"/>
    <mergeCell ref="U37:AA37"/>
    <mergeCell ref="AJ34:AK34"/>
    <mergeCell ref="R5:S8"/>
    <mergeCell ref="T5:AA5"/>
    <mergeCell ref="T6:X6"/>
    <mergeCell ref="T7:X7"/>
    <mergeCell ref="T8:X8"/>
    <mergeCell ref="U34:AA34"/>
    <mergeCell ref="U35:AA35"/>
    <mergeCell ref="U36:AA36"/>
    <mergeCell ref="R36:T36"/>
    <mergeCell ref="T28:AA28"/>
    <mergeCell ref="Y6:AA6"/>
    <mergeCell ref="Y7:AA7"/>
    <mergeCell ref="Y8:AA8"/>
  </mergeCells>
  <phoneticPr fontId="3"/>
  <dataValidations count="2">
    <dataValidation type="list" allowBlank="1" showInputMessage="1" showErrorMessage="1" sqref="Y6:AA6" xr:uid="{F1053E53-818A-4633-969E-1FBC455EA2C1}">
      <formula1>$AJ$35:$AJ$42</formula1>
    </dataValidation>
    <dataValidation type="list" allowBlank="1" showInputMessage="1" showErrorMessage="1" sqref="Y7:AA7" xr:uid="{173B291D-BB19-4A7E-B076-F3A233FE47DD}">
      <formula1>$AK$35:$AK$42</formula1>
    </dataValidation>
  </dataValidations>
  <printOptions horizontalCentered="1" verticalCentered="1"/>
  <pageMargins left="0.23622047244094491" right="0.23622047244094491" top="0" bottom="0.19685039370078741"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I155"/>
  <sheetViews>
    <sheetView view="pageBreakPreview" zoomScaleNormal="160" zoomScaleSheetLayoutView="100" zoomScalePageLayoutView="150" workbookViewId="0">
      <selection activeCell="G5" sqref="G5"/>
    </sheetView>
  </sheetViews>
  <sheetFormatPr defaultColWidth="12.59765625" defaultRowHeight="14.25"/>
  <cols>
    <col min="1" max="1" width="1.3984375" style="3" customWidth="1"/>
    <col min="2" max="3" width="2.69921875" style="3" customWidth="1"/>
    <col min="4" max="4" width="5.3984375" style="3" customWidth="1"/>
    <col min="5" max="6" width="4.8984375" style="3" customWidth="1"/>
    <col min="7" max="7" width="5.09765625" style="3" customWidth="1"/>
    <col min="8" max="8" width="4.8984375" style="3" customWidth="1"/>
    <col min="9" max="12" width="5.3984375" style="3" customWidth="1"/>
    <col min="13" max="14" width="4.69921875" style="3" customWidth="1"/>
    <col min="15" max="15" width="4.8984375" style="3" customWidth="1"/>
    <col min="16" max="16" width="5.09765625" style="3" customWidth="1"/>
    <col min="17" max="17" width="12.59765625" style="3" customWidth="1"/>
    <col min="18" max="19" width="2.59765625" style="3" customWidth="1"/>
    <col min="20" max="20" width="5.3984375" style="3" customWidth="1"/>
    <col min="21" max="22" width="4.8984375" style="3" customWidth="1"/>
    <col min="23" max="23" width="5.09765625" style="3" customWidth="1"/>
    <col min="24" max="24" width="4.8984375" style="3" customWidth="1"/>
    <col min="25" max="28" width="5.3984375" style="3" customWidth="1"/>
    <col min="29" max="30" width="4.69921875" style="3" customWidth="1"/>
    <col min="31" max="31" width="4.8984375" style="3" customWidth="1"/>
    <col min="32" max="32" width="5.09765625" style="3" customWidth="1"/>
    <col min="33" max="33" width="4.8984375" style="3" customWidth="1"/>
    <col min="34" max="35" width="6.19921875" style="3" customWidth="1"/>
    <col min="36" max="16384" width="12.59765625" style="3"/>
  </cols>
  <sheetData>
    <row r="1" spans="1:35" ht="21" customHeight="1">
      <c r="B1" s="5" t="s">
        <v>319</v>
      </c>
      <c r="C1" s="5"/>
      <c r="P1" s="458" t="s">
        <v>456</v>
      </c>
    </row>
    <row r="2" spans="1:35" ht="18.75" customHeight="1">
      <c r="B2" s="914" t="e">
        <f>VLOOKUP(事業報告書!AJ44,事業報告書!AI6:AL24,4,0)</f>
        <v>#N/A</v>
      </c>
      <c r="C2" s="914"/>
      <c r="D2" s="914"/>
      <c r="E2" s="914"/>
      <c r="F2" s="914"/>
      <c r="G2" s="914"/>
      <c r="H2" s="914"/>
      <c r="I2" s="914"/>
      <c r="J2" s="914"/>
      <c r="K2" s="914"/>
      <c r="L2" s="914"/>
      <c r="M2" s="914"/>
      <c r="N2" s="914"/>
      <c r="O2" s="914"/>
      <c r="P2" s="914"/>
      <c r="AH2" s="797"/>
      <c r="AI2" s="796"/>
    </row>
    <row r="3" spans="1:35" ht="18.75" customHeight="1">
      <c r="B3" s="915" t="e">
        <f>"（"&amp;VLOOKUP(事業報告書!AJ44,事業報告書!AI6:AM24,5,0)&amp;"）"</f>
        <v>#N/A</v>
      </c>
      <c r="C3" s="915"/>
      <c r="D3" s="915"/>
      <c r="E3" s="915"/>
      <c r="F3" s="915"/>
      <c r="G3" s="915"/>
      <c r="H3" s="915"/>
      <c r="I3" s="915"/>
      <c r="J3" s="915"/>
      <c r="K3" s="915"/>
      <c r="L3" s="915"/>
      <c r="M3" s="915"/>
      <c r="N3" s="915"/>
      <c r="O3" s="915"/>
      <c r="P3" s="915"/>
      <c r="Q3" s="590"/>
      <c r="T3" s="509"/>
      <c r="U3" s="510"/>
      <c r="AH3" s="796"/>
      <c r="AI3" s="795"/>
    </row>
    <row r="4" spans="1:35" ht="14.25" customHeight="1">
      <c r="A4" s="6"/>
      <c r="AH4" s="796"/>
      <c r="AI4" s="797"/>
    </row>
    <row r="5" spans="1:35" ht="24.95" customHeight="1">
      <c r="B5" s="525"/>
      <c r="C5" s="525" t="s">
        <v>268</v>
      </c>
      <c r="D5" s="525"/>
      <c r="E5" s="525"/>
      <c r="F5" s="526" t="s">
        <v>332</v>
      </c>
      <c r="G5" s="589"/>
      <c r="H5" s="527" t="s">
        <v>310</v>
      </c>
      <c r="I5" s="525"/>
      <c r="J5" s="525"/>
      <c r="K5" s="525"/>
      <c r="L5" s="525"/>
      <c r="M5" s="525"/>
      <c r="N5" s="525"/>
      <c r="O5" s="525"/>
      <c r="P5" s="525"/>
      <c r="Q5" s="590" t="s">
        <v>338</v>
      </c>
      <c r="AH5" s="796"/>
      <c r="AI5" s="798"/>
    </row>
    <row r="6" spans="1:35" ht="14.25" customHeight="1" thickBot="1">
      <c r="Q6" s="590"/>
      <c r="AH6" s="796"/>
      <c r="AI6" s="798"/>
    </row>
    <row r="7" spans="1:35" s="35" customFormat="1" ht="19.5" customHeight="1" thickBot="1">
      <c r="B7" s="427"/>
      <c r="C7" s="428"/>
      <c r="D7" s="428"/>
      <c r="E7" s="902" t="s">
        <v>136</v>
      </c>
      <c r="F7" s="909"/>
      <c r="G7" s="902" t="s">
        <v>137</v>
      </c>
      <c r="H7" s="903"/>
      <c r="I7" s="903"/>
      <c r="J7" s="903"/>
      <c r="K7" s="903"/>
      <c r="L7" s="903"/>
      <c r="M7" s="903"/>
      <c r="N7" s="903"/>
      <c r="O7" s="903"/>
      <c r="P7" s="909"/>
      <c r="Q7" s="3"/>
      <c r="R7" s="427"/>
      <c r="S7" s="428"/>
      <c r="T7" s="428"/>
      <c r="U7" s="902" t="s">
        <v>136</v>
      </c>
      <c r="V7" s="909"/>
      <c r="W7" s="902" t="s">
        <v>137</v>
      </c>
      <c r="X7" s="903"/>
      <c r="Y7" s="903"/>
      <c r="Z7" s="903"/>
      <c r="AA7" s="903"/>
      <c r="AB7" s="903"/>
      <c r="AC7" s="903"/>
      <c r="AD7" s="903"/>
      <c r="AE7" s="903"/>
      <c r="AF7" s="909"/>
      <c r="AH7" s="796"/>
      <c r="AI7" s="798"/>
    </row>
    <row r="8" spans="1:35" s="35" customFormat="1" ht="17.25" customHeight="1">
      <c r="B8" s="902" t="s">
        <v>142</v>
      </c>
      <c r="C8" s="903"/>
      <c r="D8" s="903"/>
      <c r="E8" s="908" t="s">
        <v>226</v>
      </c>
      <c r="F8" s="909"/>
      <c r="G8" s="929" t="s">
        <v>138</v>
      </c>
      <c r="H8" s="930"/>
      <c r="I8" s="930"/>
      <c r="J8" s="930" t="s">
        <v>139</v>
      </c>
      <c r="K8" s="930"/>
      <c r="L8" s="930"/>
      <c r="M8" s="930" t="s">
        <v>140</v>
      </c>
      <c r="N8" s="930"/>
      <c r="O8" s="930" t="s">
        <v>141</v>
      </c>
      <c r="P8" s="931"/>
      <c r="Q8" s="3"/>
      <c r="R8" s="902" t="s">
        <v>142</v>
      </c>
      <c r="S8" s="903"/>
      <c r="T8" s="903"/>
      <c r="U8" s="908" t="s">
        <v>226</v>
      </c>
      <c r="V8" s="909"/>
      <c r="W8" s="929" t="s">
        <v>138</v>
      </c>
      <c r="X8" s="930"/>
      <c r="Y8" s="930"/>
      <c r="Z8" s="930" t="s">
        <v>139</v>
      </c>
      <c r="AA8" s="930"/>
      <c r="AB8" s="930"/>
      <c r="AC8" s="930" t="s">
        <v>140</v>
      </c>
      <c r="AD8" s="930"/>
      <c r="AE8" s="930" t="s">
        <v>141</v>
      </c>
      <c r="AF8" s="931"/>
      <c r="AH8" s="796"/>
      <c r="AI8" s="798"/>
    </row>
    <row r="9" spans="1:35" s="35" customFormat="1" ht="15.95" customHeight="1">
      <c r="B9" s="904"/>
      <c r="C9" s="905"/>
      <c r="D9" s="905"/>
      <c r="E9" s="910"/>
      <c r="F9" s="911"/>
      <c r="G9" s="932" t="s">
        <v>235</v>
      </c>
      <c r="H9" s="896"/>
      <c r="I9" s="896"/>
      <c r="J9" s="896" t="s">
        <v>238</v>
      </c>
      <c r="K9" s="896"/>
      <c r="L9" s="896"/>
      <c r="M9" s="896" t="s">
        <v>239</v>
      </c>
      <c r="N9" s="896"/>
      <c r="O9" s="896" t="s">
        <v>240</v>
      </c>
      <c r="P9" s="897"/>
      <c r="Q9" s="3"/>
      <c r="R9" s="904"/>
      <c r="S9" s="905"/>
      <c r="T9" s="905"/>
      <c r="U9" s="910"/>
      <c r="V9" s="911"/>
      <c r="W9" s="932" t="s">
        <v>235</v>
      </c>
      <c r="X9" s="896"/>
      <c r="Y9" s="896"/>
      <c r="Z9" s="896" t="s">
        <v>238</v>
      </c>
      <c r="AA9" s="896"/>
      <c r="AB9" s="896"/>
      <c r="AC9" s="896" t="s">
        <v>239</v>
      </c>
      <c r="AD9" s="896"/>
      <c r="AE9" s="896" t="s">
        <v>240</v>
      </c>
      <c r="AF9" s="897"/>
      <c r="AH9" s="796"/>
      <c r="AI9" s="798"/>
    </row>
    <row r="10" spans="1:35" s="35" customFormat="1" ht="39.950000000000003" customHeight="1">
      <c r="B10" s="904"/>
      <c r="C10" s="905"/>
      <c r="D10" s="905"/>
      <c r="E10" s="898" t="s">
        <v>412</v>
      </c>
      <c r="F10" s="900" t="s">
        <v>241</v>
      </c>
      <c r="G10" s="933" t="s">
        <v>413</v>
      </c>
      <c r="H10" s="935" t="s">
        <v>416</v>
      </c>
      <c r="I10" s="341" t="s">
        <v>242</v>
      </c>
      <c r="J10" s="341" t="s">
        <v>243</v>
      </c>
      <c r="K10" s="341" t="s">
        <v>244</v>
      </c>
      <c r="L10" s="341" t="s">
        <v>245</v>
      </c>
      <c r="M10" s="341" t="s">
        <v>246</v>
      </c>
      <c r="N10" s="341" t="s">
        <v>247</v>
      </c>
      <c r="O10" s="341" t="s">
        <v>250</v>
      </c>
      <c r="P10" s="345" t="s">
        <v>254</v>
      </c>
      <c r="Q10" s="3"/>
      <c r="R10" s="904"/>
      <c r="S10" s="905"/>
      <c r="T10" s="905"/>
      <c r="U10" s="898" t="s">
        <v>412</v>
      </c>
      <c r="V10" s="900" t="s">
        <v>241</v>
      </c>
      <c r="W10" s="933" t="s">
        <v>413</v>
      </c>
      <c r="X10" s="935" t="s">
        <v>416</v>
      </c>
      <c r="Y10" s="341" t="s">
        <v>242</v>
      </c>
      <c r="Z10" s="341" t="s">
        <v>243</v>
      </c>
      <c r="AA10" s="341" t="s">
        <v>244</v>
      </c>
      <c r="AB10" s="341" t="s">
        <v>245</v>
      </c>
      <c r="AC10" s="341" t="s">
        <v>246</v>
      </c>
      <c r="AD10" s="341" t="s">
        <v>247</v>
      </c>
      <c r="AE10" s="341" t="s">
        <v>250</v>
      </c>
      <c r="AF10" s="345" t="s">
        <v>254</v>
      </c>
      <c r="AH10" s="796"/>
      <c r="AI10" s="798"/>
    </row>
    <row r="11" spans="1:35" s="35" customFormat="1" ht="20.45" customHeight="1" thickBot="1">
      <c r="B11" s="906"/>
      <c r="C11" s="907"/>
      <c r="D11" s="907"/>
      <c r="E11" s="899"/>
      <c r="F11" s="901"/>
      <c r="G11" s="934"/>
      <c r="H11" s="936"/>
      <c r="I11" s="318" t="s">
        <v>249</v>
      </c>
      <c r="J11" s="333" t="s">
        <v>143</v>
      </c>
      <c r="K11" s="333" t="s">
        <v>144</v>
      </c>
      <c r="L11" s="333" t="s">
        <v>145</v>
      </c>
      <c r="M11" s="318" t="s">
        <v>193</v>
      </c>
      <c r="N11" s="318" t="s">
        <v>248</v>
      </c>
      <c r="O11" s="318" t="s">
        <v>251</v>
      </c>
      <c r="P11" s="319" t="s">
        <v>252</v>
      </c>
      <c r="Q11" s="3"/>
      <c r="R11" s="906"/>
      <c r="S11" s="907"/>
      <c r="T11" s="907"/>
      <c r="U11" s="899"/>
      <c r="V11" s="901"/>
      <c r="W11" s="934"/>
      <c r="X11" s="936"/>
      <c r="Y11" s="318" t="s">
        <v>249</v>
      </c>
      <c r="Z11" s="333" t="s">
        <v>143</v>
      </c>
      <c r="AA11" s="333" t="s">
        <v>144</v>
      </c>
      <c r="AB11" s="333" t="s">
        <v>145</v>
      </c>
      <c r="AC11" s="318" t="s">
        <v>193</v>
      </c>
      <c r="AD11" s="318" t="s">
        <v>248</v>
      </c>
      <c r="AE11" s="318" t="s">
        <v>251</v>
      </c>
      <c r="AF11" s="319" t="s">
        <v>252</v>
      </c>
      <c r="AH11" s="796"/>
      <c r="AI11" s="798"/>
    </row>
    <row r="12" spans="1:35" s="35" customFormat="1" ht="26.25" customHeight="1">
      <c r="B12" s="916" t="s">
        <v>332</v>
      </c>
      <c r="C12" s="919">
        <f>G5</f>
        <v>0</v>
      </c>
      <c r="D12" s="346" t="s">
        <v>236</v>
      </c>
      <c r="E12" s="669" t="str">
        <f>IF(U12=0,"",U12)</f>
        <v/>
      </c>
      <c r="F12" s="670" t="str">
        <f t="shared" ref="F12:G12" si="0">IF(V12=0,"",V12)</f>
        <v/>
      </c>
      <c r="G12" s="669" t="str">
        <f t="shared" si="0"/>
        <v/>
      </c>
      <c r="H12" s="671" t="str">
        <f t="shared" ref="H12:P12" si="1">IF(X12=0,"",X12)</f>
        <v/>
      </c>
      <c r="I12" s="671" t="str">
        <f t="shared" si="1"/>
        <v/>
      </c>
      <c r="J12" s="726" t="str">
        <f t="shared" si="1"/>
        <v/>
      </c>
      <c r="K12" s="726" t="str">
        <f t="shared" si="1"/>
        <v/>
      </c>
      <c r="L12" s="726" t="str">
        <f t="shared" si="1"/>
        <v/>
      </c>
      <c r="M12" s="726" t="str">
        <f t="shared" si="1"/>
        <v/>
      </c>
      <c r="N12" s="726" t="str">
        <f t="shared" si="1"/>
        <v/>
      </c>
      <c r="O12" s="719" t="e">
        <f t="shared" si="1"/>
        <v>#DIV/0!</v>
      </c>
      <c r="P12" s="720" t="e">
        <f t="shared" si="1"/>
        <v>#DIV/0!</v>
      </c>
      <c r="Q12" s="3"/>
      <c r="R12" s="916" t="s">
        <v>332</v>
      </c>
      <c r="S12" s="919">
        <f>W5</f>
        <v>0</v>
      </c>
      <c r="T12" s="346" t="s">
        <v>236</v>
      </c>
      <c r="U12" s="320">
        <f>実績評価!$I$37/12</f>
        <v>0</v>
      </c>
      <c r="V12" s="321">
        <f>U12*$V$25</f>
        <v>0</v>
      </c>
      <c r="W12" s="320">
        <f>'月別実績（完了年度分）'!E$196</f>
        <v>0</v>
      </c>
      <c r="X12" s="315">
        <f>'月別実績（完了年度分）'!E$119</f>
        <v>0</v>
      </c>
      <c r="Y12" s="316">
        <f>W12-X12</f>
        <v>0</v>
      </c>
      <c r="Z12" s="317">
        <f t="shared" ref="Z12:Z24" si="2">W12*$V$25</f>
        <v>0</v>
      </c>
      <c r="AA12" s="317">
        <f t="shared" ref="AA12:AA24" si="3">X12*$V$25</f>
        <v>0</v>
      </c>
      <c r="AB12" s="317">
        <f t="shared" ref="AB12:AB24" si="4">Y12*$V$25</f>
        <v>0</v>
      </c>
      <c r="AC12" s="498">
        <f>V12-Z12</f>
        <v>0</v>
      </c>
      <c r="AD12" s="498">
        <f>V12-AB12</f>
        <v>0</v>
      </c>
      <c r="AE12" s="637" t="e">
        <f>ROUNDDOWN(AC12/V12,3)</f>
        <v>#DIV/0!</v>
      </c>
      <c r="AF12" s="638" t="e">
        <f>ROUNDDOWN(AD12/V12,3)</f>
        <v>#DIV/0!</v>
      </c>
      <c r="AH12" s="793"/>
      <c r="AI12" s="794"/>
    </row>
    <row r="13" spans="1:35" s="35" customFormat="1" ht="26.25" customHeight="1">
      <c r="B13" s="917"/>
      <c r="C13" s="920"/>
      <c r="D13" s="347" t="s">
        <v>227</v>
      </c>
      <c r="E13" s="669" t="str">
        <f t="shared" ref="E13:E23" si="5">IF(U13=0,"",U13)</f>
        <v/>
      </c>
      <c r="F13" s="321" t="str">
        <f t="shared" ref="F13:F23" si="6">IF(V13=0,"",V13)</f>
        <v/>
      </c>
      <c r="G13" s="669" t="str">
        <f t="shared" ref="G13:G23" si="7">IF(W13=0,"",W13)</f>
        <v/>
      </c>
      <c r="H13" s="315" t="str">
        <f t="shared" ref="H13:H23" si="8">IF(X13=0,"",X13)</f>
        <v/>
      </c>
      <c r="I13" s="315" t="str">
        <f t="shared" ref="I13:I23" si="9">IF(Y13=0,"",Y13)</f>
        <v/>
      </c>
      <c r="J13" s="727" t="str">
        <f t="shared" ref="J13:J23" si="10">IF(Z13=0,"",Z13)</f>
        <v/>
      </c>
      <c r="K13" s="727" t="str">
        <f t="shared" ref="K13:K23" si="11">IF(AA13=0,"",AA13)</f>
        <v/>
      </c>
      <c r="L13" s="727" t="str">
        <f t="shared" ref="L13:L23" si="12">IF(AB13=0,"",AB13)</f>
        <v/>
      </c>
      <c r="M13" s="727" t="str">
        <f t="shared" ref="M13:M23" si="13">IF(AC13=0,"",AC13)</f>
        <v/>
      </c>
      <c r="N13" s="727" t="str">
        <f t="shared" ref="N13:N23" si="14">IF(AD13=0,"",AD13)</f>
        <v/>
      </c>
      <c r="O13" s="721" t="e">
        <f t="shared" ref="O13:O23" si="15">IF(AE13=0,"",AE13)</f>
        <v>#DIV/0!</v>
      </c>
      <c r="P13" s="720" t="e">
        <f t="shared" ref="P13:P23" si="16">IF(AF13=0,"",AF13)</f>
        <v>#DIV/0!</v>
      </c>
      <c r="Q13" s="3"/>
      <c r="R13" s="917"/>
      <c r="S13" s="920"/>
      <c r="T13" s="347" t="s">
        <v>227</v>
      </c>
      <c r="U13" s="320">
        <f>実績評価!$I$37/12</f>
        <v>0</v>
      </c>
      <c r="V13" s="321">
        <f t="shared" ref="V13:V22" si="17">U13*$V$25</f>
        <v>0</v>
      </c>
      <c r="W13" s="322">
        <f>'月別実績（完了年度分）'!F$196</f>
        <v>0</v>
      </c>
      <c r="X13" s="305">
        <f>'月別実績（完了年度分）'!F$119</f>
        <v>0</v>
      </c>
      <c r="Y13" s="306">
        <f t="shared" ref="Y13:Y23" si="18">W13-X13</f>
        <v>0</v>
      </c>
      <c r="Z13" s="317">
        <f t="shared" si="2"/>
        <v>0</v>
      </c>
      <c r="AA13" s="317">
        <f t="shared" si="3"/>
        <v>0</v>
      </c>
      <c r="AB13" s="317">
        <f t="shared" si="4"/>
        <v>0</v>
      </c>
      <c r="AC13" s="500">
        <f>V13-Z13</f>
        <v>0</v>
      </c>
      <c r="AD13" s="500">
        <f t="shared" ref="AD13:AD23" si="19">V13-AB13</f>
        <v>0</v>
      </c>
      <c r="AE13" s="633" t="e">
        <f>ROUNDDOWN(AC13/V13,3)</f>
        <v>#DIV/0!</v>
      </c>
      <c r="AF13" s="634" t="e">
        <f>ROUNDDOWN(AD13/V13,3)</f>
        <v>#DIV/0!</v>
      </c>
      <c r="AH13" s="793"/>
      <c r="AI13" s="794"/>
    </row>
    <row r="14" spans="1:35" s="35" customFormat="1" ht="26.25" customHeight="1">
      <c r="B14" s="917"/>
      <c r="C14" s="920"/>
      <c r="D14" s="347" t="s">
        <v>228</v>
      </c>
      <c r="E14" s="669" t="str">
        <f t="shared" si="5"/>
        <v/>
      </c>
      <c r="F14" s="321" t="str">
        <f t="shared" si="6"/>
        <v/>
      </c>
      <c r="G14" s="669" t="str">
        <f t="shared" si="7"/>
        <v/>
      </c>
      <c r="H14" s="315" t="str">
        <f t="shared" si="8"/>
        <v/>
      </c>
      <c r="I14" s="315" t="str">
        <f t="shared" si="9"/>
        <v/>
      </c>
      <c r="J14" s="727" t="str">
        <f t="shared" si="10"/>
        <v/>
      </c>
      <c r="K14" s="727" t="str">
        <f t="shared" si="11"/>
        <v/>
      </c>
      <c r="L14" s="727" t="str">
        <f t="shared" si="12"/>
        <v/>
      </c>
      <c r="M14" s="727" t="str">
        <f t="shared" si="13"/>
        <v/>
      </c>
      <c r="N14" s="727" t="str">
        <f t="shared" si="14"/>
        <v/>
      </c>
      <c r="O14" s="721" t="e">
        <f t="shared" si="15"/>
        <v>#DIV/0!</v>
      </c>
      <c r="P14" s="720" t="e">
        <f t="shared" si="16"/>
        <v>#DIV/0!</v>
      </c>
      <c r="Q14" s="3"/>
      <c r="R14" s="917"/>
      <c r="S14" s="920"/>
      <c r="T14" s="347" t="s">
        <v>228</v>
      </c>
      <c r="U14" s="320">
        <f>実績評価!$I$37/12</f>
        <v>0</v>
      </c>
      <c r="V14" s="321">
        <f t="shared" si="17"/>
        <v>0</v>
      </c>
      <c r="W14" s="322">
        <f>'月別実績（完了年度分）'!G$196</f>
        <v>0</v>
      </c>
      <c r="X14" s="305">
        <f>'月別実績（完了年度分）'!G$119</f>
        <v>0</v>
      </c>
      <c r="Y14" s="306">
        <f t="shared" si="18"/>
        <v>0</v>
      </c>
      <c r="Z14" s="317">
        <f t="shared" si="2"/>
        <v>0</v>
      </c>
      <c r="AA14" s="317">
        <f t="shared" si="3"/>
        <v>0</v>
      </c>
      <c r="AB14" s="317">
        <f t="shared" si="4"/>
        <v>0</v>
      </c>
      <c r="AC14" s="500">
        <f t="shared" ref="AC14:AC24" si="20">V14-Z14</f>
        <v>0</v>
      </c>
      <c r="AD14" s="500">
        <f t="shared" si="19"/>
        <v>0</v>
      </c>
      <c r="AE14" s="633" t="e">
        <f t="shared" ref="AE14:AE23" si="21">ROUNDDOWN(AC14/V14,3)</f>
        <v>#DIV/0!</v>
      </c>
      <c r="AF14" s="634" t="e">
        <f t="shared" ref="AF14:AF23" si="22">ROUNDDOWN(AD14/V14,3)</f>
        <v>#DIV/0!</v>
      </c>
    </row>
    <row r="15" spans="1:35" s="35" customFormat="1" ht="26.25" customHeight="1">
      <c r="B15" s="917"/>
      <c r="C15" s="920"/>
      <c r="D15" s="347" t="s">
        <v>229</v>
      </c>
      <c r="E15" s="669" t="str">
        <f t="shared" si="5"/>
        <v/>
      </c>
      <c r="F15" s="321" t="str">
        <f t="shared" si="6"/>
        <v/>
      </c>
      <c r="G15" s="669" t="str">
        <f t="shared" si="7"/>
        <v/>
      </c>
      <c r="H15" s="315" t="str">
        <f t="shared" si="8"/>
        <v/>
      </c>
      <c r="I15" s="315" t="str">
        <f t="shared" si="9"/>
        <v/>
      </c>
      <c r="J15" s="727" t="str">
        <f t="shared" si="10"/>
        <v/>
      </c>
      <c r="K15" s="727" t="str">
        <f t="shared" si="11"/>
        <v/>
      </c>
      <c r="L15" s="727" t="str">
        <f t="shared" si="12"/>
        <v/>
      </c>
      <c r="M15" s="727" t="str">
        <f t="shared" si="13"/>
        <v/>
      </c>
      <c r="N15" s="727" t="str">
        <f t="shared" si="14"/>
        <v/>
      </c>
      <c r="O15" s="721" t="e">
        <f t="shared" si="15"/>
        <v>#DIV/0!</v>
      </c>
      <c r="P15" s="720" t="e">
        <f t="shared" si="16"/>
        <v>#DIV/0!</v>
      </c>
      <c r="Q15" s="3"/>
      <c r="R15" s="917"/>
      <c r="S15" s="920"/>
      <c r="T15" s="347" t="s">
        <v>229</v>
      </c>
      <c r="U15" s="320">
        <f>実績評価!$I$37/12</f>
        <v>0</v>
      </c>
      <c r="V15" s="321">
        <f t="shared" si="17"/>
        <v>0</v>
      </c>
      <c r="W15" s="322">
        <f>'月別実績（完了年度分）'!H$196</f>
        <v>0</v>
      </c>
      <c r="X15" s="305">
        <f>'月別実績（完了年度分）'!H$119</f>
        <v>0</v>
      </c>
      <c r="Y15" s="306">
        <f t="shared" si="18"/>
        <v>0</v>
      </c>
      <c r="Z15" s="317">
        <f t="shared" si="2"/>
        <v>0</v>
      </c>
      <c r="AA15" s="317">
        <f t="shared" si="3"/>
        <v>0</v>
      </c>
      <c r="AB15" s="317">
        <f t="shared" si="4"/>
        <v>0</v>
      </c>
      <c r="AC15" s="500">
        <f t="shared" si="20"/>
        <v>0</v>
      </c>
      <c r="AD15" s="500">
        <f t="shared" si="19"/>
        <v>0</v>
      </c>
      <c r="AE15" s="633" t="e">
        <f t="shared" si="21"/>
        <v>#DIV/0!</v>
      </c>
      <c r="AF15" s="634" t="e">
        <f t="shared" si="22"/>
        <v>#DIV/0!</v>
      </c>
    </row>
    <row r="16" spans="1:35" s="35" customFormat="1" ht="26.25" customHeight="1">
      <c r="B16" s="917"/>
      <c r="C16" s="920"/>
      <c r="D16" s="347" t="s">
        <v>230</v>
      </c>
      <c r="E16" s="669" t="str">
        <f t="shared" si="5"/>
        <v/>
      </c>
      <c r="F16" s="321" t="str">
        <f t="shared" si="6"/>
        <v/>
      </c>
      <c r="G16" s="669" t="str">
        <f t="shared" si="7"/>
        <v/>
      </c>
      <c r="H16" s="315" t="str">
        <f t="shared" si="8"/>
        <v/>
      </c>
      <c r="I16" s="315" t="str">
        <f t="shared" si="9"/>
        <v/>
      </c>
      <c r="J16" s="727" t="str">
        <f t="shared" si="10"/>
        <v/>
      </c>
      <c r="K16" s="727" t="str">
        <f t="shared" si="11"/>
        <v/>
      </c>
      <c r="L16" s="727" t="str">
        <f t="shared" si="12"/>
        <v/>
      </c>
      <c r="M16" s="727" t="str">
        <f t="shared" si="13"/>
        <v/>
      </c>
      <c r="N16" s="727" t="str">
        <f t="shared" si="14"/>
        <v/>
      </c>
      <c r="O16" s="721" t="e">
        <f t="shared" si="15"/>
        <v>#DIV/0!</v>
      </c>
      <c r="P16" s="720" t="e">
        <f t="shared" si="16"/>
        <v>#DIV/0!</v>
      </c>
      <c r="Q16" s="3"/>
      <c r="R16" s="917"/>
      <c r="S16" s="920"/>
      <c r="T16" s="347" t="s">
        <v>230</v>
      </c>
      <c r="U16" s="320">
        <f>実績評価!$I$37/12</f>
        <v>0</v>
      </c>
      <c r="V16" s="321">
        <f t="shared" si="17"/>
        <v>0</v>
      </c>
      <c r="W16" s="322">
        <f>'月別実績（完了年度分）'!I$196</f>
        <v>0</v>
      </c>
      <c r="X16" s="305">
        <f>'月別実績（完了年度分）'!I$119</f>
        <v>0</v>
      </c>
      <c r="Y16" s="306">
        <f t="shared" si="18"/>
        <v>0</v>
      </c>
      <c r="Z16" s="317">
        <f t="shared" si="2"/>
        <v>0</v>
      </c>
      <c r="AA16" s="317">
        <f t="shared" si="3"/>
        <v>0</v>
      </c>
      <c r="AB16" s="317">
        <f t="shared" si="4"/>
        <v>0</v>
      </c>
      <c r="AC16" s="500">
        <f t="shared" si="20"/>
        <v>0</v>
      </c>
      <c r="AD16" s="500">
        <f t="shared" si="19"/>
        <v>0</v>
      </c>
      <c r="AE16" s="633" t="e">
        <f t="shared" si="21"/>
        <v>#DIV/0!</v>
      </c>
      <c r="AF16" s="634" t="e">
        <f>ROUNDDOWN(AD16/V16,3)</f>
        <v>#DIV/0!</v>
      </c>
    </row>
    <row r="17" spans="2:32" s="35" customFormat="1" ht="26.25" customHeight="1">
      <c r="B17" s="917"/>
      <c r="C17" s="920"/>
      <c r="D17" s="347" t="s">
        <v>231</v>
      </c>
      <c r="E17" s="669" t="str">
        <f t="shared" si="5"/>
        <v/>
      </c>
      <c r="F17" s="321" t="str">
        <f t="shared" si="6"/>
        <v/>
      </c>
      <c r="G17" s="669" t="str">
        <f t="shared" si="7"/>
        <v/>
      </c>
      <c r="H17" s="315" t="str">
        <f t="shared" si="8"/>
        <v/>
      </c>
      <c r="I17" s="315" t="str">
        <f t="shared" si="9"/>
        <v/>
      </c>
      <c r="J17" s="727" t="str">
        <f t="shared" si="10"/>
        <v/>
      </c>
      <c r="K17" s="727" t="str">
        <f t="shared" si="11"/>
        <v/>
      </c>
      <c r="L17" s="727" t="str">
        <f t="shared" si="12"/>
        <v/>
      </c>
      <c r="M17" s="727" t="str">
        <f t="shared" si="13"/>
        <v/>
      </c>
      <c r="N17" s="727" t="str">
        <f t="shared" si="14"/>
        <v/>
      </c>
      <c r="O17" s="721" t="e">
        <f t="shared" si="15"/>
        <v>#DIV/0!</v>
      </c>
      <c r="P17" s="720" t="e">
        <f t="shared" si="16"/>
        <v>#DIV/0!</v>
      </c>
      <c r="Q17" s="3"/>
      <c r="R17" s="917"/>
      <c r="S17" s="920"/>
      <c r="T17" s="347" t="s">
        <v>231</v>
      </c>
      <c r="U17" s="320">
        <f>実績評価!$I$37/12</f>
        <v>0</v>
      </c>
      <c r="V17" s="321">
        <f t="shared" si="17"/>
        <v>0</v>
      </c>
      <c r="W17" s="322">
        <f>'月別実績（完了年度分）'!J$196</f>
        <v>0</v>
      </c>
      <c r="X17" s="305">
        <f>'月別実績（完了年度分）'!J$119</f>
        <v>0</v>
      </c>
      <c r="Y17" s="306">
        <f t="shared" si="18"/>
        <v>0</v>
      </c>
      <c r="Z17" s="317">
        <f t="shared" si="2"/>
        <v>0</v>
      </c>
      <c r="AA17" s="317">
        <f t="shared" si="3"/>
        <v>0</v>
      </c>
      <c r="AB17" s="317">
        <f t="shared" si="4"/>
        <v>0</v>
      </c>
      <c r="AC17" s="500">
        <f t="shared" si="20"/>
        <v>0</v>
      </c>
      <c r="AD17" s="500">
        <f t="shared" si="19"/>
        <v>0</v>
      </c>
      <c r="AE17" s="633" t="e">
        <f t="shared" si="21"/>
        <v>#DIV/0!</v>
      </c>
      <c r="AF17" s="634" t="e">
        <f t="shared" si="22"/>
        <v>#DIV/0!</v>
      </c>
    </row>
    <row r="18" spans="2:32" s="35" customFormat="1" ht="26.25" customHeight="1">
      <c r="B18" s="917"/>
      <c r="C18" s="920"/>
      <c r="D18" s="347" t="s">
        <v>232</v>
      </c>
      <c r="E18" s="669" t="str">
        <f t="shared" si="5"/>
        <v/>
      </c>
      <c r="F18" s="321" t="str">
        <f t="shared" si="6"/>
        <v/>
      </c>
      <c r="G18" s="669" t="str">
        <f t="shared" si="7"/>
        <v/>
      </c>
      <c r="H18" s="315" t="str">
        <f t="shared" si="8"/>
        <v/>
      </c>
      <c r="I18" s="315" t="str">
        <f t="shared" si="9"/>
        <v/>
      </c>
      <c r="J18" s="727" t="str">
        <f t="shared" si="10"/>
        <v/>
      </c>
      <c r="K18" s="727" t="str">
        <f t="shared" si="11"/>
        <v/>
      </c>
      <c r="L18" s="727" t="str">
        <f t="shared" si="12"/>
        <v/>
      </c>
      <c r="M18" s="727" t="str">
        <f t="shared" si="13"/>
        <v/>
      </c>
      <c r="N18" s="727" t="str">
        <f t="shared" si="14"/>
        <v/>
      </c>
      <c r="O18" s="721" t="e">
        <f t="shared" si="15"/>
        <v>#DIV/0!</v>
      </c>
      <c r="P18" s="720" t="e">
        <f t="shared" si="16"/>
        <v>#DIV/0!</v>
      </c>
      <c r="Q18" s="3"/>
      <c r="R18" s="917"/>
      <c r="S18" s="920"/>
      <c r="T18" s="347" t="s">
        <v>232</v>
      </c>
      <c r="U18" s="320">
        <f>実績評価!$I$37/12</f>
        <v>0</v>
      </c>
      <c r="V18" s="321">
        <f t="shared" si="17"/>
        <v>0</v>
      </c>
      <c r="W18" s="322">
        <f>'月別実績（完了年度分）'!K$196</f>
        <v>0</v>
      </c>
      <c r="X18" s="305">
        <f>'月別実績（完了年度分）'!K$119</f>
        <v>0</v>
      </c>
      <c r="Y18" s="306">
        <f t="shared" si="18"/>
        <v>0</v>
      </c>
      <c r="Z18" s="317">
        <f t="shared" si="2"/>
        <v>0</v>
      </c>
      <c r="AA18" s="317">
        <f t="shared" si="3"/>
        <v>0</v>
      </c>
      <c r="AB18" s="317">
        <f t="shared" si="4"/>
        <v>0</v>
      </c>
      <c r="AC18" s="500">
        <f t="shared" si="20"/>
        <v>0</v>
      </c>
      <c r="AD18" s="500">
        <f t="shared" si="19"/>
        <v>0</v>
      </c>
      <c r="AE18" s="633" t="e">
        <f t="shared" si="21"/>
        <v>#DIV/0!</v>
      </c>
      <c r="AF18" s="634" t="e">
        <f t="shared" si="22"/>
        <v>#DIV/0!</v>
      </c>
    </row>
    <row r="19" spans="2:32" s="35" customFormat="1" ht="26.25" customHeight="1">
      <c r="B19" s="917"/>
      <c r="C19" s="920"/>
      <c r="D19" s="347" t="s">
        <v>203</v>
      </c>
      <c r="E19" s="669" t="str">
        <f t="shared" si="5"/>
        <v/>
      </c>
      <c r="F19" s="321" t="str">
        <f t="shared" si="6"/>
        <v/>
      </c>
      <c r="G19" s="669" t="str">
        <f t="shared" si="7"/>
        <v/>
      </c>
      <c r="H19" s="315" t="str">
        <f t="shared" si="8"/>
        <v/>
      </c>
      <c r="I19" s="315" t="str">
        <f t="shared" si="9"/>
        <v/>
      </c>
      <c r="J19" s="727" t="str">
        <f t="shared" si="10"/>
        <v/>
      </c>
      <c r="K19" s="727" t="str">
        <f t="shared" si="11"/>
        <v/>
      </c>
      <c r="L19" s="727" t="str">
        <f t="shared" si="12"/>
        <v/>
      </c>
      <c r="M19" s="727" t="str">
        <f t="shared" si="13"/>
        <v/>
      </c>
      <c r="N19" s="727" t="str">
        <f t="shared" si="14"/>
        <v/>
      </c>
      <c r="O19" s="721" t="e">
        <f t="shared" si="15"/>
        <v>#DIV/0!</v>
      </c>
      <c r="P19" s="720" t="e">
        <f t="shared" si="16"/>
        <v>#DIV/0!</v>
      </c>
      <c r="Q19" s="3"/>
      <c r="R19" s="917"/>
      <c r="S19" s="920"/>
      <c r="T19" s="347" t="s">
        <v>203</v>
      </c>
      <c r="U19" s="320">
        <f>実績評価!$I$37/12</f>
        <v>0</v>
      </c>
      <c r="V19" s="321">
        <f t="shared" si="17"/>
        <v>0</v>
      </c>
      <c r="W19" s="322">
        <f>'月別実績（完了年度分）'!L$196</f>
        <v>0</v>
      </c>
      <c r="X19" s="305">
        <f>'月別実績（完了年度分）'!L$119</f>
        <v>0</v>
      </c>
      <c r="Y19" s="306">
        <f>W19-X19</f>
        <v>0</v>
      </c>
      <c r="Z19" s="317">
        <f t="shared" si="2"/>
        <v>0</v>
      </c>
      <c r="AA19" s="317">
        <f t="shared" si="3"/>
        <v>0</v>
      </c>
      <c r="AB19" s="317">
        <f t="shared" si="4"/>
        <v>0</v>
      </c>
      <c r="AC19" s="500">
        <f t="shared" si="20"/>
        <v>0</v>
      </c>
      <c r="AD19" s="500">
        <f t="shared" si="19"/>
        <v>0</v>
      </c>
      <c r="AE19" s="633" t="e">
        <f t="shared" si="21"/>
        <v>#DIV/0!</v>
      </c>
      <c r="AF19" s="634" t="e">
        <f t="shared" si="22"/>
        <v>#DIV/0!</v>
      </c>
    </row>
    <row r="20" spans="2:32" s="35" customFormat="1" ht="26.25" customHeight="1">
      <c r="B20" s="918"/>
      <c r="C20" s="921"/>
      <c r="D20" s="347" t="s">
        <v>204</v>
      </c>
      <c r="E20" s="669" t="str">
        <f t="shared" si="5"/>
        <v/>
      </c>
      <c r="F20" s="321" t="str">
        <f t="shared" si="6"/>
        <v/>
      </c>
      <c r="G20" s="669" t="str">
        <f t="shared" si="7"/>
        <v/>
      </c>
      <c r="H20" s="315" t="str">
        <f t="shared" si="8"/>
        <v/>
      </c>
      <c r="I20" s="315" t="str">
        <f t="shared" si="9"/>
        <v/>
      </c>
      <c r="J20" s="727" t="str">
        <f t="shared" si="10"/>
        <v/>
      </c>
      <c r="K20" s="727" t="str">
        <f t="shared" si="11"/>
        <v/>
      </c>
      <c r="L20" s="727" t="str">
        <f t="shared" si="12"/>
        <v/>
      </c>
      <c r="M20" s="727" t="str">
        <f t="shared" si="13"/>
        <v/>
      </c>
      <c r="N20" s="727" t="str">
        <f t="shared" si="14"/>
        <v/>
      </c>
      <c r="O20" s="721" t="e">
        <f t="shared" si="15"/>
        <v>#DIV/0!</v>
      </c>
      <c r="P20" s="720" t="e">
        <f t="shared" si="16"/>
        <v>#DIV/0!</v>
      </c>
      <c r="Q20" s="3"/>
      <c r="R20" s="918"/>
      <c r="S20" s="921"/>
      <c r="T20" s="347" t="s">
        <v>204</v>
      </c>
      <c r="U20" s="320">
        <f>実績評価!$I$37/12</f>
        <v>0</v>
      </c>
      <c r="V20" s="321">
        <f t="shared" si="17"/>
        <v>0</v>
      </c>
      <c r="W20" s="322">
        <f>'月別実績（完了年度分）'!M$196</f>
        <v>0</v>
      </c>
      <c r="X20" s="305">
        <f>'月別実績（完了年度分）'!M$119</f>
        <v>0</v>
      </c>
      <c r="Y20" s="306">
        <f t="shared" si="18"/>
        <v>0</v>
      </c>
      <c r="Z20" s="317">
        <f t="shared" si="2"/>
        <v>0</v>
      </c>
      <c r="AA20" s="317">
        <f t="shared" si="3"/>
        <v>0</v>
      </c>
      <c r="AB20" s="317">
        <f t="shared" si="4"/>
        <v>0</v>
      </c>
      <c r="AC20" s="500">
        <f t="shared" si="20"/>
        <v>0</v>
      </c>
      <c r="AD20" s="500">
        <f>V20-AB20</f>
        <v>0</v>
      </c>
      <c r="AE20" s="633" t="e">
        <f t="shared" si="21"/>
        <v>#DIV/0!</v>
      </c>
      <c r="AF20" s="634" t="e">
        <f t="shared" si="22"/>
        <v>#DIV/0!</v>
      </c>
    </row>
    <row r="21" spans="2:32" s="35" customFormat="1" ht="26.25" customHeight="1">
      <c r="B21" s="922" t="s">
        <v>332</v>
      </c>
      <c r="C21" s="924">
        <f>C12+1</f>
        <v>1</v>
      </c>
      <c r="D21" s="347" t="s">
        <v>237</v>
      </c>
      <c r="E21" s="669" t="str">
        <f t="shared" si="5"/>
        <v/>
      </c>
      <c r="F21" s="321" t="str">
        <f t="shared" si="6"/>
        <v/>
      </c>
      <c r="G21" s="669" t="str">
        <f t="shared" si="7"/>
        <v/>
      </c>
      <c r="H21" s="315" t="str">
        <f t="shared" si="8"/>
        <v/>
      </c>
      <c r="I21" s="315" t="str">
        <f t="shared" si="9"/>
        <v/>
      </c>
      <c r="J21" s="727" t="str">
        <f t="shared" si="10"/>
        <v/>
      </c>
      <c r="K21" s="727" t="str">
        <f t="shared" si="11"/>
        <v/>
      </c>
      <c r="L21" s="727" t="str">
        <f t="shared" si="12"/>
        <v/>
      </c>
      <c r="M21" s="727" t="str">
        <f>IF(AC21=0,"",AC21)</f>
        <v/>
      </c>
      <c r="N21" s="727" t="str">
        <f t="shared" si="14"/>
        <v/>
      </c>
      <c r="O21" s="721" t="e">
        <f t="shared" si="15"/>
        <v>#DIV/0!</v>
      </c>
      <c r="P21" s="720" t="e">
        <f t="shared" si="16"/>
        <v>#DIV/0!</v>
      </c>
      <c r="Q21" s="3"/>
      <c r="R21" s="922" t="s">
        <v>332</v>
      </c>
      <c r="S21" s="924">
        <f>S12+1</f>
        <v>1</v>
      </c>
      <c r="T21" s="347" t="s">
        <v>237</v>
      </c>
      <c r="U21" s="320">
        <f>実績評価!$I$37/12</f>
        <v>0</v>
      </c>
      <c r="V21" s="321">
        <f t="shared" si="17"/>
        <v>0</v>
      </c>
      <c r="W21" s="322">
        <f>'月別実績（完了年度分）'!N$196</f>
        <v>0</v>
      </c>
      <c r="X21" s="305">
        <f>'月別実績（完了年度分）'!N$119</f>
        <v>0</v>
      </c>
      <c r="Y21" s="306">
        <f t="shared" si="18"/>
        <v>0</v>
      </c>
      <c r="Z21" s="317">
        <f t="shared" si="2"/>
        <v>0</v>
      </c>
      <c r="AA21" s="317">
        <f t="shared" si="3"/>
        <v>0</v>
      </c>
      <c r="AB21" s="317">
        <f t="shared" si="4"/>
        <v>0</v>
      </c>
      <c r="AC21" s="500">
        <f t="shared" si="20"/>
        <v>0</v>
      </c>
      <c r="AD21" s="500">
        <f t="shared" si="19"/>
        <v>0</v>
      </c>
      <c r="AE21" s="633" t="e">
        <f t="shared" si="21"/>
        <v>#DIV/0!</v>
      </c>
      <c r="AF21" s="634" t="e">
        <f t="shared" si="22"/>
        <v>#DIV/0!</v>
      </c>
    </row>
    <row r="22" spans="2:32" s="35" customFormat="1" ht="26.25" customHeight="1">
      <c r="B22" s="917"/>
      <c r="C22" s="920"/>
      <c r="D22" s="347" t="s">
        <v>233</v>
      </c>
      <c r="E22" s="669" t="str">
        <f t="shared" si="5"/>
        <v/>
      </c>
      <c r="F22" s="321" t="str">
        <f t="shared" si="6"/>
        <v/>
      </c>
      <c r="G22" s="669" t="str">
        <f t="shared" si="7"/>
        <v/>
      </c>
      <c r="H22" s="315" t="str">
        <f t="shared" si="8"/>
        <v/>
      </c>
      <c r="I22" s="315" t="str">
        <f t="shared" si="9"/>
        <v/>
      </c>
      <c r="J22" s="727" t="str">
        <f t="shared" si="10"/>
        <v/>
      </c>
      <c r="K22" s="727" t="str">
        <f t="shared" si="11"/>
        <v/>
      </c>
      <c r="L22" s="727" t="str">
        <f t="shared" si="12"/>
        <v/>
      </c>
      <c r="M22" s="727" t="str">
        <f t="shared" si="13"/>
        <v/>
      </c>
      <c r="N22" s="727" t="str">
        <f t="shared" si="14"/>
        <v/>
      </c>
      <c r="O22" s="721" t="e">
        <f t="shared" si="15"/>
        <v>#DIV/0!</v>
      </c>
      <c r="P22" s="720" t="e">
        <f t="shared" si="16"/>
        <v>#DIV/0!</v>
      </c>
      <c r="Q22" s="3"/>
      <c r="R22" s="917"/>
      <c r="S22" s="920"/>
      <c r="T22" s="347" t="s">
        <v>233</v>
      </c>
      <c r="U22" s="320">
        <f>実績評価!$I$37/12</f>
        <v>0</v>
      </c>
      <c r="V22" s="321">
        <f t="shared" si="17"/>
        <v>0</v>
      </c>
      <c r="W22" s="322">
        <f>'月別実績（完了年度分）'!O$196</f>
        <v>0</v>
      </c>
      <c r="X22" s="305">
        <f>'月別実績（完了年度分）'!O$119</f>
        <v>0</v>
      </c>
      <c r="Y22" s="306">
        <f t="shared" si="18"/>
        <v>0</v>
      </c>
      <c r="Z22" s="317">
        <f t="shared" si="2"/>
        <v>0</v>
      </c>
      <c r="AA22" s="317">
        <f t="shared" si="3"/>
        <v>0</v>
      </c>
      <c r="AB22" s="317">
        <f t="shared" si="4"/>
        <v>0</v>
      </c>
      <c r="AC22" s="500">
        <f t="shared" si="20"/>
        <v>0</v>
      </c>
      <c r="AD22" s="500">
        <f t="shared" si="19"/>
        <v>0</v>
      </c>
      <c r="AE22" s="633" t="e">
        <f t="shared" si="21"/>
        <v>#DIV/0!</v>
      </c>
      <c r="AF22" s="634" t="e">
        <f t="shared" si="22"/>
        <v>#DIV/0!</v>
      </c>
    </row>
    <row r="23" spans="2:32" s="35" customFormat="1" ht="26.25" customHeight="1" thickBot="1">
      <c r="B23" s="923"/>
      <c r="C23" s="925"/>
      <c r="D23" s="348" t="s">
        <v>234</v>
      </c>
      <c r="E23" s="672" t="str">
        <f t="shared" si="5"/>
        <v/>
      </c>
      <c r="F23" s="673" t="str">
        <f t="shared" si="6"/>
        <v/>
      </c>
      <c r="G23" s="672" t="str">
        <f t="shared" si="7"/>
        <v/>
      </c>
      <c r="H23" s="674" t="str">
        <f t="shared" si="8"/>
        <v/>
      </c>
      <c r="I23" s="674" t="str">
        <f t="shared" si="9"/>
        <v/>
      </c>
      <c r="J23" s="728" t="str">
        <f t="shared" si="10"/>
        <v/>
      </c>
      <c r="K23" s="728" t="str">
        <f t="shared" si="11"/>
        <v/>
      </c>
      <c r="L23" s="728" t="str">
        <f t="shared" si="12"/>
        <v/>
      </c>
      <c r="M23" s="728" t="str">
        <f t="shared" si="13"/>
        <v/>
      </c>
      <c r="N23" s="728" t="str">
        <f t="shared" si="14"/>
        <v/>
      </c>
      <c r="O23" s="722" t="e">
        <f t="shared" si="15"/>
        <v>#DIV/0!</v>
      </c>
      <c r="P23" s="723" t="e">
        <f t="shared" si="16"/>
        <v>#DIV/0!</v>
      </c>
      <c r="Q23" s="3"/>
      <c r="R23" s="923"/>
      <c r="S23" s="925"/>
      <c r="T23" s="348" t="s">
        <v>234</v>
      </c>
      <c r="U23" s="320">
        <f>実績評価!$I$37/12</f>
        <v>0</v>
      </c>
      <c r="V23" s="321">
        <f>U23*$V$25</f>
        <v>0</v>
      </c>
      <c r="W23" s="323">
        <f>'月別実績（完了年度分）'!P$196</f>
        <v>0</v>
      </c>
      <c r="X23" s="324">
        <f>'月別実績（完了年度分）'!P$119</f>
        <v>0</v>
      </c>
      <c r="Y23" s="325">
        <f t="shared" si="18"/>
        <v>0</v>
      </c>
      <c r="Z23" s="317">
        <f t="shared" si="2"/>
        <v>0</v>
      </c>
      <c r="AA23" s="317">
        <f t="shared" si="3"/>
        <v>0</v>
      </c>
      <c r="AB23" s="317">
        <f t="shared" si="4"/>
        <v>0</v>
      </c>
      <c r="AC23" s="502">
        <f t="shared" si="20"/>
        <v>0</v>
      </c>
      <c r="AD23" s="502">
        <f t="shared" si="19"/>
        <v>0</v>
      </c>
      <c r="AE23" s="633" t="e">
        <f t="shared" si="21"/>
        <v>#DIV/0!</v>
      </c>
      <c r="AF23" s="634" t="e">
        <f t="shared" si="22"/>
        <v>#DIV/0!</v>
      </c>
    </row>
    <row r="24" spans="2:32" s="35" customFormat="1" ht="26.25" customHeight="1" thickBot="1">
      <c r="B24" s="926" t="s">
        <v>146</v>
      </c>
      <c r="C24" s="927"/>
      <c r="D24" s="928"/>
      <c r="E24" s="652">
        <f>U24</f>
        <v>0</v>
      </c>
      <c r="F24" s="327">
        <f>V24</f>
        <v>0</v>
      </c>
      <c r="G24" s="652">
        <f>W24</f>
        <v>0</v>
      </c>
      <c r="H24" s="675">
        <f>X24</f>
        <v>0</v>
      </c>
      <c r="I24" s="675">
        <f t="shared" ref="I24:N24" si="23">Y24</f>
        <v>0</v>
      </c>
      <c r="J24" s="729">
        <f>Z24</f>
        <v>0</v>
      </c>
      <c r="K24" s="729">
        <f>AA24</f>
        <v>0</v>
      </c>
      <c r="L24" s="729">
        <f t="shared" si="23"/>
        <v>0</v>
      </c>
      <c r="M24" s="729">
        <f t="shared" si="23"/>
        <v>0</v>
      </c>
      <c r="N24" s="729">
        <f t="shared" si="23"/>
        <v>0</v>
      </c>
      <c r="O24" s="724" t="e">
        <f>AE24</f>
        <v>#DIV/0!</v>
      </c>
      <c r="P24" s="725" t="e">
        <f>AF24</f>
        <v>#DIV/0!</v>
      </c>
      <c r="Q24" s="3"/>
      <c r="R24" s="926" t="s">
        <v>146</v>
      </c>
      <c r="S24" s="927"/>
      <c r="T24" s="928"/>
      <c r="U24" s="326">
        <f>SUM(U12:U23)</f>
        <v>0</v>
      </c>
      <c r="V24" s="327">
        <f>U24*$V$25</f>
        <v>0</v>
      </c>
      <c r="W24" s="652">
        <f>SUM(W12:W23)</f>
        <v>0</v>
      </c>
      <c r="X24" s="328">
        <f>SUM(X12:X23)</f>
        <v>0</v>
      </c>
      <c r="Y24" s="329">
        <f>W24-X24</f>
        <v>0</v>
      </c>
      <c r="Z24" s="330">
        <f t="shared" si="2"/>
        <v>0</v>
      </c>
      <c r="AA24" s="330">
        <f t="shared" si="3"/>
        <v>0</v>
      </c>
      <c r="AB24" s="330">
        <f t="shared" si="4"/>
        <v>0</v>
      </c>
      <c r="AC24" s="503">
        <f t="shared" si="20"/>
        <v>0</v>
      </c>
      <c r="AD24" s="503">
        <f>V24-AB24</f>
        <v>0</v>
      </c>
      <c r="AE24" s="635" t="e">
        <f>ROUNDDOWN(AC24/V24,3)</f>
        <v>#DIV/0!</v>
      </c>
      <c r="AF24" s="636" t="e">
        <f>ROUNDDOWN(AD24/V24,3)</f>
        <v>#DIV/0!</v>
      </c>
    </row>
    <row r="25" spans="2:32" s="35" customFormat="1" ht="20.25" customHeight="1">
      <c r="B25" s="912" t="s">
        <v>184</v>
      </c>
      <c r="C25" s="912"/>
      <c r="D25" s="912"/>
      <c r="E25" s="912"/>
      <c r="F25" s="718">
        <f>実績評価!H43</f>
        <v>0</v>
      </c>
      <c r="G25" s="913" t="s">
        <v>225</v>
      </c>
      <c r="H25" s="913"/>
      <c r="I25" s="309"/>
      <c r="J25" s="310"/>
      <c r="K25" s="310"/>
      <c r="L25" s="310"/>
      <c r="M25" s="310"/>
      <c r="N25" s="310"/>
      <c r="O25" s="311"/>
      <c r="P25" s="311"/>
      <c r="Q25" s="3"/>
      <c r="R25" s="912" t="s">
        <v>184</v>
      </c>
      <c r="S25" s="912"/>
      <c r="T25" s="912"/>
      <c r="U25" s="912"/>
      <c r="V25" s="718">
        <f>実績評価!H43</f>
        <v>0</v>
      </c>
      <c r="W25" s="913" t="s">
        <v>225</v>
      </c>
      <c r="X25" s="913"/>
    </row>
    <row r="26" spans="2:32" s="35" customFormat="1" ht="20.25" customHeight="1">
      <c r="F26" s="639"/>
      <c r="I26" s="309"/>
      <c r="J26" s="310"/>
      <c r="K26" s="310"/>
      <c r="L26" s="310"/>
      <c r="M26" s="310"/>
      <c r="N26" s="310"/>
      <c r="O26" s="311"/>
      <c r="P26" s="311"/>
      <c r="Q26" s="3"/>
    </row>
    <row r="27" spans="2:32" ht="21" customHeight="1">
      <c r="B27" s="5" t="s">
        <v>319</v>
      </c>
      <c r="C27" s="5"/>
      <c r="P27" s="458" t="s">
        <v>458</v>
      </c>
    </row>
    <row r="28" spans="2:32" ht="18.75" customHeight="1">
      <c r="B28" s="915" t="e">
        <f>$B$2</f>
        <v>#N/A</v>
      </c>
      <c r="C28" s="914"/>
      <c r="D28" s="914"/>
      <c r="E28" s="914"/>
      <c r="F28" s="914"/>
      <c r="G28" s="914"/>
      <c r="H28" s="914"/>
      <c r="I28" s="914"/>
      <c r="J28" s="914"/>
      <c r="K28" s="914"/>
      <c r="L28" s="914"/>
      <c r="M28" s="914"/>
      <c r="N28" s="914"/>
      <c r="O28" s="914"/>
      <c r="P28" s="914"/>
      <c r="Q28" s="590"/>
    </row>
    <row r="29" spans="2:32" ht="18.75" customHeight="1">
      <c r="B29" s="915" t="e">
        <f>$B$3</f>
        <v>#N/A</v>
      </c>
      <c r="C29" s="914"/>
      <c r="D29" s="914"/>
      <c r="E29" s="914"/>
      <c r="F29" s="914"/>
      <c r="G29" s="914"/>
      <c r="H29" s="914"/>
      <c r="I29" s="914"/>
      <c r="J29" s="914"/>
      <c r="K29" s="914"/>
      <c r="L29" s="914"/>
      <c r="M29" s="914"/>
      <c r="N29" s="914"/>
      <c r="O29" s="914"/>
      <c r="P29" s="914"/>
      <c r="Q29" s="590"/>
    </row>
    <row r="30" spans="2:32" ht="14.25" customHeight="1">
      <c r="B30" s="5"/>
      <c r="C30" s="5"/>
    </row>
    <row r="31" spans="2:32" ht="24.95" customHeight="1">
      <c r="B31" s="525"/>
      <c r="C31" s="525"/>
      <c r="D31" s="525"/>
      <c r="E31" s="525"/>
      <c r="F31" s="526" t="s">
        <v>332</v>
      </c>
      <c r="G31" s="589"/>
      <c r="H31" s="527" t="s">
        <v>311</v>
      </c>
      <c r="I31" s="525"/>
      <c r="J31" s="525"/>
      <c r="K31" s="525"/>
      <c r="L31" s="525"/>
      <c r="M31" s="525"/>
      <c r="N31" s="525"/>
      <c r="O31" s="525"/>
      <c r="P31" s="525"/>
      <c r="Q31" s="590" t="s">
        <v>338</v>
      </c>
    </row>
    <row r="32" spans="2:32" ht="14.25" customHeight="1" thickBot="1">
      <c r="B32" s="292"/>
      <c r="C32" s="292"/>
      <c r="D32" s="292"/>
      <c r="E32" s="292"/>
      <c r="F32" s="292"/>
      <c r="G32" s="292"/>
      <c r="H32" s="292"/>
      <c r="I32" s="292"/>
      <c r="J32" s="292"/>
      <c r="K32" s="292"/>
      <c r="L32" s="292"/>
      <c r="M32" s="292"/>
      <c r="N32" s="292"/>
      <c r="O32" s="292"/>
      <c r="P32" s="292"/>
    </row>
    <row r="33" spans="2:17" ht="19.5" customHeight="1" thickBot="1">
      <c r="B33" s="429"/>
      <c r="C33" s="430"/>
      <c r="D33" s="430"/>
      <c r="E33" s="926" t="s">
        <v>136</v>
      </c>
      <c r="F33" s="928"/>
      <c r="G33" s="926" t="s">
        <v>137</v>
      </c>
      <c r="H33" s="927"/>
      <c r="I33" s="927"/>
      <c r="J33" s="927"/>
      <c r="K33" s="927"/>
      <c r="L33" s="927"/>
      <c r="M33" s="927"/>
      <c r="N33" s="927"/>
      <c r="O33" s="927"/>
      <c r="P33" s="928"/>
    </row>
    <row r="34" spans="2:17" ht="17.25" customHeight="1">
      <c r="B34" s="902" t="s">
        <v>142</v>
      </c>
      <c r="C34" s="903"/>
      <c r="D34" s="909"/>
      <c r="E34" s="908" t="s">
        <v>226</v>
      </c>
      <c r="F34" s="909"/>
      <c r="G34" s="929" t="s">
        <v>138</v>
      </c>
      <c r="H34" s="930"/>
      <c r="I34" s="930"/>
      <c r="J34" s="930" t="s">
        <v>139</v>
      </c>
      <c r="K34" s="930"/>
      <c r="L34" s="930"/>
      <c r="M34" s="930" t="s">
        <v>140</v>
      </c>
      <c r="N34" s="930"/>
      <c r="O34" s="930" t="s">
        <v>141</v>
      </c>
      <c r="P34" s="931"/>
    </row>
    <row r="35" spans="2:17" s="35" customFormat="1" ht="15.95" customHeight="1">
      <c r="B35" s="904"/>
      <c r="C35" s="905"/>
      <c r="D35" s="937"/>
      <c r="E35" s="910"/>
      <c r="F35" s="911"/>
      <c r="G35" s="932" t="s">
        <v>235</v>
      </c>
      <c r="H35" s="896"/>
      <c r="I35" s="896"/>
      <c r="J35" s="896" t="s">
        <v>238</v>
      </c>
      <c r="K35" s="896"/>
      <c r="L35" s="896"/>
      <c r="M35" s="896" t="s">
        <v>239</v>
      </c>
      <c r="N35" s="896"/>
      <c r="O35" s="896" t="s">
        <v>240</v>
      </c>
      <c r="P35" s="897"/>
      <c r="Q35" s="3"/>
    </row>
    <row r="36" spans="2:17" s="35" customFormat="1" ht="39.950000000000003" customHeight="1">
      <c r="B36" s="904"/>
      <c r="C36" s="905"/>
      <c r="D36" s="937"/>
      <c r="E36" s="898" t="s">
        <v>412</v>
      </c>
      <c r="F36" s="900" t="s">
        <v>241</v>
      </c>
      <c r="G36" s="933" t="s">
        <v>413</v>
      </c>
      <c r="H36" s="935" t="s">
        <v>416</v>
      </c>
      <c r="I36" s="341" t="s">
        <v>242</v>
      </c>
      <c r="J36" s="341" t="s">
        <v>243</v>
      </c>
      <c r="K36" s="341" t="s">
        <v>244</v>
      </c>
      <c r="L36" s="341" t="s">
        <v>245</v>
      </c>
      <c r="M36" s="341" t="s">
        <v>246</v>
      </c>
      <c r="N36" s="341" t="s">
        <v>247</v>
      </c>
      <c r="O36" s="341" t="s">
        <v>250</v>
      </c>
      <c r="P36" s="345" t="s">
        <v>254</v>
      </c>
      <c r="Q36" s="3"/>
    </row>
    <row r="37" spans="2:17" s="35" customFormat="1" ht="20.45" customHeight="1" thickBot="1">
      <c r="B37" s="906"/>
      <c r="C37" s="907"/>
      <c r="D37" s="938"/>
      <c r="E37" s="899"/>
      <c r="F37" s="901"/>
      <c r="G37" s="934"/>
      <c r="H37" s="936"/>
      <c r="I37" s="318" t="s">
        <v>249</v>
      </c>
      <c r="J37" s="333" t="s">
        <v>143</v>
      </c>
      <c r="K37" s="333" t="s">
        <v>144</v>
      </c>
      <c r="L37" s="333" t="s">
        <v>145</v>
      </c>
      <c r="M37" s="318" t="s">
        <v>193</v>
      </c>
      <c r="N37" s="318" t="s">
        <v>248</v>
      </c>
      <c r="O37" s="318" t="s">
        <v>251</v>
      </c>
      <c r="P37" s="319" t="s">
        <v>252</v>
      </c>
      <c r="Q37" s="3"/>
    </row>
    <row r="38" spans="2:17" s="35" customFormat="1" ht="26.25" customHeight="1">
      <c r="B38" s="916" t="s">
        <v>332</v>
      </c>
      <c r="C38" s="919">
        <f>G31</f>
        <v>0</v>
      </c>
      <c r="D38" s="340" t="s">
        <v>236</v>
      </c>
      <c r="E38" s="320">
        <f>$E$50/12</f>
        <v>0</v>
      </c>
      <c r="F38" s="321">
        <f>E38*$F$51</f>
        <v>0</v>
      </c>
      <c r="G38" s="320">
        <f>'月別実績（1回目）'!E196</f>
        <v>0</v>
      </c>
      <c r="H38" s="315">
        <f>'月別実績（1回目）'!E$119</f>
        <v>0</v>
      </c>
      <c r="I38" s="630">
        <f>G38-H38</f>
        <v>0</v>
      </c>
      <c r="J38" s="498">
        <f>G38*$F$51</f>
        <v>0</v>
      </c>
      <c r="K38" s="498">
        <f>H38*$F$51</f>
        <v>0</v>
      </c>
      <c r="L38" s="498">
        <f>I38*$F$51</f>
        <v>0</v>
      </c>
      <c r="M38" s="498">
        <f>F38-J38</f>
        <v>0</v>
      </c>
      <c r="N38" s="498">
        <f>F38-L38</f>
        <v>0</v>
      </c>
      <c r="O38" s="637" t="e">
        <f>ROUNDDOWN(M38/F38,3)</f>
        <v>#DIV/0!</v>
      </c>
      <c r="P38" s="638" t="e">
        <f>ROUNDDOWN(N38/F38,3)</f>
        <v>#DIV/0!</v>
      </c>
      <c r="Q38" s="3"/>
    </row>
    <row r="39" spans="2:17" s="35" customFormat="1" ht="26.25" customHeight="1">
      <c r="B39" s="917"/>
      <c r="C39" s="920"/>
      <c r="D39" s="347" t="s">
        <v>227</v>
      </c>
      <c r="E39" s="322">
        <f t="shared" ref="E39:E49" si="24">$E$50/12</f>
        <v>0</v>
      </c>
      <c r="F39" s="499">
        <f t="shared" ref="F39:F49" si="25">E39*$F$51</f>
        <v>0</v>
      </c>
      <c r="G39" s="322">
        <f>'月別実績（1回目）'!F196</f>
        <v>0</v>
      </c>
      <c r="H39" s="305">
        <f>'月別実績（1回目）'!F$119</f>
        <v>0</v>
      </c>
      <c r="I39" s="306">
        <f t="shared" ref="I39:I50" si="26">G39-H39</f>
        <v>0</v>
      </c>
      <c r="J39" s="500">
        <f t="shared" ref="J39:J50" si="27">G39*$F$51</f>
        <v>0</v>
      </c>
      <c r="K39" s="500">
        <f t="shared" ref="K39:K50" si="28">H39*$F$51</f>
        <v>0</v>
      </c>
      <c r="L39" s="500">
        <f t="shared" ref="L39:L50" si="29">I39*$F$51</f>
        <v>0</v>
      </c>
      <c r="M39" s="500">
        <f t="shared" ref="M39:M50" si="30">F39-J39</f>
        <v>0</v>
      </c>
      <c r="N39" s="500">
        <f t="shared" ref="N39:N50" si="31">F39-L39</f>
        <v>0</v>
      </c>
      <c r="O39" s="633" t="e">
        <f>ROUNDDOWN(M39/F39,3)</f>
        <v>#DIV/0!</v>
      </c>
      <c r="P39" s="634" t="e">
        <f>ROUNDDOWN(N39/F39,3)</f>
        <v>#DIV/0!</v>
      </c>
      <c r="Q39" s="3"/>
    </row>
    <row r="40" spans="2:17" s="35" customFormat="1" ht="26.25" customHeight="1">
      <c r="B40" s="917"/>
      <c r="C40" s="920"/>
      <c r="D40" s="347" t="s">
        <v>228</v>
      </c>
      <c r="E40" s="322">
        <f t="shared" si="24"/>
        <v>0</v>
      </c>
      <c r="F40" s="499">
        <f t="shared" si="25"/>
        <v>0</v>
      </c>
      <c r="G40" s="322">
        <f>'月別実績（1回目）'!G196</f>
        <v>0</v>
      </c>
      <c r="H40" s="305">
        <f>'月別実績（1回目）'!G$119</f>
        <v>0</v>
      </c>
      <c r="I40" s="306">
        <f t="shared" si="26"/>
        <v>0</v>
      </c>
      <c r="J40" s="500">
        <f t="shared" si="27"/>
        <v>0</v>
      </c>
      <c r="K40" s="500">
        <f t="shared" si="28"/>
        <v>0</v>
      </c>
      <c r="L40" s="500">
        <f t="shared" si="29"/>
        <v>0</v>
      </c>
      <c r="M40" s="500">
        <f t="shared" si="30"/>
        <v>0</v>
      </c>
      <c r="N40" s="500">
        <f t="shared" si="31"/>
        <v>0</v>
      </c>
      <c r="O40" s="633" t="e">
        <f t="shared" ref="O40:O49" si="32">ROUNDDOWN(M40/F40,3)</f>
        <v>#DIV/0!</v>
      </c>
      <c r="P40" s="634" t="e">
        <f t="shared" ref="P40:P49" si="33">ROUNDDOWN(N40/F40,3)</f>
        <v>#DIV/0!</v>
      </c>
      <c r="Q40" s="3"/>
    </row>
    <row r="41" spans="2:17" s="35" customFormat="1" ht="26.25" customHeight="1">
      <c r="B41" s="917"/>
      <c r="C41" s="920"/>
      <c r="D41" s="347" t="s">
        <v>229</v>
      </c>
      <c r="E41" s="322">
        <f t="shared" si="24"/>
        <v>0</v>
      </c>
      <c r="F41" s="499">
        <f t="shared" si="25"/>
        <v>0</v>
      </c>
      <c r="G41" s="322">
        <f>'月別実績（1回目）'!H196</f>
        <v>0</v>
      </c>
      <c r="H41" s="305">
        <f>'月別実績（1回目）'!H$119</f>
        <v>0</v>
      </c>
      <c r="I41" s="306">
        <f t="shared" si="26"/>
        <v>0</v>
      </c>
      <c r="J41" s="500">
        <f t="shared" si="27"/>
        <v>0</v>
      </c>
      <c r="K41" s="500">
        <f t="shared" si="28"/>
        <v>0</v>
      </c>
      <c r="L41" s="500">
        <f t="shared" si="29"/>
        <v>0</v>
      </c>
      <c r="M41" s="500">
        <f t="shared" si="30"/>
        <v>0</v>
      </c>
      <c r="N41" s="500">
        <f t="shared" si="31"/>
        <v>0</v>
      </c>
      <c r="O41" s="633" t="e">
        <f t="shared" si="32"/>
        <v>#DIV/0!</v>
      </c>
      <c r="P41" s="634" t="e">
        <f t="shared" si="33"/>
        <v>#DIV/0!</v>
      </c>
      <c r="Q41" s="3"/>
    </row>
    <row r="42" spans="2:17" s="35" customFormat="1" ht="26.25" customHeight="1">
      <c r="B42" s="917"/>
      <c r="C42" s="920"/>
      <c r="D42" s="347" t="s">
        <v>230</v>
      </c>
      <c r="E42" s="322">
        <f t="shared" si="24"/>
        <v>0</v>
      </c>
      <c r="F42" s="499">
        <f t="shared" si="25"/>
        <v>0</v>
      </c>
      <c r="G42" s="322">
        <f>'月別実績（1回目）'!I196</f>
        <v>0</v>
      </c>
      <c r="H42" s="305">
        <f>'月別実績（1回目）'!I$119</f>
        <v>0</v>
      </c>
      <c r="I42" s="306">
        <f>G42-H42</f>
        <v>0</v>
      </c>
      <c r="J42" s="500">
        <f t="shared" si="27"/>
        <v>0</v>
      </c>
      <c r="K42" s="500">
        <f t="shared" si="28"/>
        <v>0</v>
      </c>
      <c r="L42" s="500">
        <f t="shared" si="29"/>
        <v>0</v>
      </c>
      <c r="M42" s="500">
        <f t="shared" si="30"/>
        <v>0</v>
      </c>
      <c r="N42" s="500">
        <f t="shared" si="31"/>
        <v>0</v>
      </c>
      <c r="O42" s="633" t="e">
        <f t="shared" si="32"/>
        <v>#DIV/0!</v>
      </c>
      <c r="P42" s="634" t="e">
        <f t="shared" si="33"/>
        <v>#DIV/0!</v>
      </c>
      <c r="Q42" s="3"/>
    </row>
    <row r="43" spans="2:17" s="35" customFormat="1" ht="26.25" customHeight="1">
      <c r="B43" s="917"/>
      <c r="C43" s="920"/>
      <c r="D43" s="347" t="s">
        <v>231</v>
      </c>
      <c r="E43" s="322">
        <f t="shared" si="24"/>
        <v>0</v>
      </c>
      <c r="F43" s="499">
        <f>E43*$F$51</f>
        <v>0</v>
      </c>
      <c r="G43" s="322">
        <f>'月別実績（1回目）'!J196</f>
        <v>0</v>
      </c>
      <c r="H43" s="305">
        <f>'月別実績（1回目）'!J$119</f>
        <v>0</v>
      </c>
      <c r="I43" s="306">
        <f t="shared" si="26"/>
        <v>0</v>
      </c>
      <c r="J43" s="500">
        <f t="shared" si="27"/>
        <v>0</v>
      </c>
      <c r="K43" s="500">
        <f t="shared" si="28"/>
        <v>0</v>
      </c>
      <c r="L43" s="500">
        <f t="shared" si="29"/>
        <v>0</v>
      </c>
      <c r="M43" s="500">
        <f t="shared" si="30"/>
        <v>0</v>
      </c>
      <c r="N43" s="500">
        <f t="shared" si="31"/>
        <v>0</v>
      </c>
      <c r="O43" s="633" t="e">
        <f t="shared" si="32"/>
        <v>#DIV/0!</v>
      </c>
      <c r="P43" s="634" t="e">
        <f t="shared" si="33"/>
        <v>#DIV/0!</v>
      </c>
      <c r="Q43" s="3"/>
    </row>
    <row r="44" spans="2:17" s="35" customFormat="1" ht="26.25" customHeight="1">
      <c r="B44" s="917"/>
      <c r="C44" s="920"/>
      <c r="D44" s="347" t="s">
        <v>232</v>
      </c>
      <c r="E44" s="322">
        <f t="shared" si="24"/>
        <v>0</v>
      </c>
      <c r="F44" s="499">
        <f t="shared" si="25"/>
        <v>0</v>
      </c>
      <c r="G44" s="322">
        <f>'月別実績（1回目）'!K196</f>
        <v>0</v>
      </c>
      <c r="H44" s="305">
        <f>'月別実績（1回目）'!K$119</f>
        <v>0</v>
      </c>
      <c r="I44" s="306">
        <f t="shared" si="26"/>
        <v>0</v>
      </c>
      <c r="J44" s="500">
        <f t="shared" si="27"/>
        <v>0</v>
      </c>
      <c r="K44" s="500">
        <f t="shared" si="28"/>
        <v>0</v>
      </c>
      <c r="L44" s="500">
        <f t="shared" si="29"/>
        <v>0</v>
      </c>
      <c r="M44" s="500">
        <f t="shared" si="30"/>
        <v>0</v>
      </c>
      <c r="N44" s="500">
        <f t="shared" si="31"/>
        <v>0</v>
      </c>
      <c r="O44" s="633" t="e">
        <f t="shared" si="32"/>
        <v>#DIV/0!</v>
      </c>
      <c r="P44" s="634" t="e">
        <f t="shared" si="33"/>
        <v>#DIV/0!</v>
      </c>
      <c r="Q44" s="3"/>
    </row>
    <row r="45" spans="2:17" s="35" customFormat="1" ht="26.25" customHeight="1">
      <c r="B45" s="917"/>
      <c r="C45" s="920"/>
      <c r="D45" s="347" t="s">
        <v>203</v>
      </c>
      <c r="E45" s="322">
        <f t="shared" si="24"/>
        <v>0</v>
      </c>
      <c r="F45" s="499">
        <f>E45*$F$51</f>
        <v>0</v>
      </c>
      <c r="G45" s="322">
        <f>'月別実績（1回目）'!L196</f>
        <v>0</v>
      </c>
      <c r="H45" s="305">
        <f>'月別実績（1回目）'!L$119</f>
        <v>0</v>
      </c>
      <c r="I45" s="306">
        <f t="shared" si="26"/>
        <v>0</v>
      </c>
      <c r="J45" s="500">
        <f t="shared" si="27"/>
        <v>0</v>
      </c>
      <c r="K45" s="500">
        <f t="shared" si="28"/>
        <v>0</v>
      </c>
      <c r="L45" s="500">
        <f t="shared" si="29"/>
        <v>0</v>
      </c>
      <c r="M45" s="500">
        <f t="shared" si="30"/>
        <v>0</v>
      </c>
      <c r="N45" s="500">
        <f t="shared" si="31"/>
        <v>0</v>
      </c>
      <c r="O45" s="633" t="e">
        <f t="shared" si="32"/>
        <v>#DIV/0!</v>
      </c>
      <c r="P45" s="634" t="e">
        <f t="shared" si="33"/>
        <v>#DIV/0!</v>
      </c>
      <c r="Q45" s="3"/>
    </row>
    <row r="46" spans="2:17" s="35" customFormat="1" ht="26.25" customHeight="1">
      <c r="B46" s="918"/>
      <c r="C46" s="921"/>
      <c r="D46" s="347" t="s">
        <v>204</v>
      </c>
      <c r="E46" s="322">
        <f t="shared" si="24"/>
        <v>0</v>
      </c>
      <c r="F46" s="499">
        <f t="shared" si="25"/>
        <v>0</v>
      </c>
      <c r="G46" s="322">
        <f>'月別実績（1回目）'!M196</f>
        <v>0</v>
      </c>
      <c r="H46" s="305">
        <f>'月別実績（1回目）'!M$119</f>
        <v>0</v>
      </c>
      <c r="I46" s="306">
        <f t="shared" si="26"/>
        <v>0</v>
      </c>
      <c r="J46" s="500">
        <f t="shared" si="27"/>
        <v>0</v>
      </c>
      <c r="K46" s="500">
        <f t="shared" si="28"/>
        <v>0</v>
      </c>
      <c r="L46" s="500">
        <f t="shared" si="29"/>
        <v>0</v>
      </c>
      <c r="M46" s="500">
        <f t="shared" si="30"/>
        <v>0</v>
      </c>
      <c r="N46" s="500">
        <f t="shared" si="31"/>
        <v>0</v>
      </c>
      <c r="O46" s="633" t="e">
        <f t="shared" si="32"/>
        <v>#DIV/0!</v>
      </c>
      <c r="P46" s="634" t="e">
        <f t="shared" si="33"/>
        <v>#DIV/0!</v>
      </c>
      <c r="Q46" s="3"/>
    </row>
    <row r="47" spans="2:17" s="35" customFormat="1" ht="26.25" customHeight="1">
      <c r="B47" s="939" t="s">
        <v>332</v>
      </c>
      <c r="C47" s="924">
        <f>C38+1</f>
        <v>1</v>
      </c>
      <c r="D47" s="347" t="s">
        <v>237</v>
      </c>
      <c r="E47" s="322">
        <f t="shared" si="24"/>
        <v>0</v>
      </c>
      <c r="F47" s="499">
        <f t="shared" si="25"/>
        <v>0</v>
      </c>
      <c r="G47" s="322">
        <f>'月別実績（1回目）'!N196</f>
        <v>0</v>
      </c>
      <c r="H47" s="305">
        <f>'月別実績（1回目）'!N$119</f>
        <v>0</v>
      </c>
      <c r="I47" s="306">
        <f t="shared" si="26"/>
        <v>0</v>
      </c>
      <c r="J47" s="500">
        <f t="shared" si="27"/>
        <v>0</v>
      </c>
      <c r="K47" s="500">
        <f t="shared" si="28"/>
        <v>0</v>
      </c>
      <c r="L47" s="500">
        <f t="shared" si="29"/>
        <v>0</v>
      </c>
      <c r="M47" s="500">
        <f t="shared" si="30"/>
        <v>0</v>
      </c>
      <c r="N47" s="500">
        <f t="shared" si="31"/>
        <v>0</v>
      </c>
      <c r="O47" s="633" t="e">
        <f t="shared" si="32"/>
        <v>#DIV/0!</v>
      </c>
      <c r="P47" s="634" t="e">
        <f t="shared" si="33"/>
        <v>#DIV/0!</v>
      </c>
      <c r="Q47" s="3"/>
    </row>
    <row r="48" spans="2:17" s="35" customFormat="1" ht="26.25" customHeight="1">
      <c r="B48" s="917"/>
      <c r="C48" s="920"/>
      <c r="D48" s="347" t="s">
        <v>233</v>
      </c>
      <c r="E48" s="322">
        <f t="shared" si="24"/>
        <v>0</v>
      </c>
      <c r="F48" s="499">
        <f t="shared" si="25"/>
        <v>0</v>
      </c>
      <c r="G48" s="322">
        <f>'月別実績（1回目）'!O196</f>
        <v>0</v>
      </c>
      <c r="H48" s="305">
        <f>'月別実績（1回目）'!O$119</f>
        <v>0</v>
      </c>
      <c r="I48" s="306">
        <f t="shared" si="26"/>
        <v>0</v>
      </c>
      <c r="J48" s="500">
        <f t="shared" si="27"/>
        <v>0</v>
      </c>
      <c r="K48" s="500">
        <f t="shared" si="28"/>
        <v>0</v>
      </c>
      <c r="L48" s="500">
        <f t="shared" si="29"/>
        <v>0</v>
      </c>
      <c r="M48" s="500">
        <f t="shared" si="30"/>
        <v>0</v>
      </c>
      <c r="N48" s="500">
        <f t="shared" si="31"/>
        <v>0</v>
      </c>
      <c r="O48" s="633" t="e">
        <f t="shared" si="32"/>
        <v>#DIV/0!</v>
      </c>
      <c r="P48" s="634" t="e">
        <f t="shared" si="33"/>
        <v>#DIV/0!</v>
      </c>
      <c r="Q48" s="3"/>
    </row>
    <row r="49" spans="2:17" s="35" customFormat="1" ht="26.25" customHeight="1" thickBot="1">
      <c r="B49" s="923"/>
      <c r="C49" s="925"/>
      <c r="D49" s="348" t="s">
        <v>234</v>
      </c>
      <c r="E49" s="323">
        <f t="shared" si="24"/>
        <v>0</v>
      </c>
      <c r="F49" s="501">
        <f t="shared" si="25"/>
        <v>0</v>
      </c>
      <c r="G49" s="323">
        <f>'月別実績（1回目）'!P196</f>
        <v>0</v>
      </c>
      <c r="H49" s="324">
        <f>'月別実績（1回目）'!P$119</f>
        <v>0</v>
      </c>
      <c r="I49" s="325">
        <f t="shared" si="26"/>
        <v>0</v>
      </c>
      <c r="J49" s="502">
        <f t="shared" si="27"/>
        <v>0</v>
      </c>
      <c r="K49" s="502">
        <f t="shared" si="28"/>
        <v>0</v>
      </c>
      <c r="L49" s="502">
        <f t="shared" si="29"/>
        <v>0</v>
      </c>
      <c r="M49" s="502">
        <f t="shared" si="30"/>
        <v>0</v>
      </c>
      <c r="N49" s="502">
        <f t="shared" si="31"/>
        <v>0</v>
      </c>
      <c r="O49" s="633" t="e">
        <f t="shared" si="32"/>
        <v>#DIV/0!</v>
      </c>
      <c r="P49" s="634" t="e">
        <f t="shared" si="33"/>
        <v>#DIV/0!</v>
      </c>
      <c r="Q49" s="3"/>
    </row>
    <row r="50" spans="2:17" s="35" customFormat="1" ht="26.25" customHeight="1" thickBot="1">
      <c r="B50" s="926" t="s">
        <v>146</v>
      </c>
      <c r="C50" s="927"/>
      <c r="D50" s="928"/>
      <c r="E50" s="326">
        <f>実績評価!I37</f>
        <v>0</v>
      </c>
      <c r="F50" s="327">
        <f>E50*$F$51</f>
        <v>0</v>
      </c>
      <c r="G50" s="326">
        <f>SUM(G38:G49)</f>
        <v>0</v>
      </c>
      <c r="H50" s="326">
        <f>SUM(H38:H49)</f>
        <v>0</v>
      </c>
      <c r="I50" s="329">
        <f t="shared" si="26"/>
        <v>0</v>
      </c>
      <c r="J50" s="503">
        <f t="shared" si="27"/>
        <v>0</v>
      </c>
      <c r="K50" s="503">
        <f t="shared" si="28"/>
        <v>0</v>
      </c>
      <c r="L50" s="503">
        <f t="shared" si="29"/>
        <v>0</v>
      </c>
      <c r="M50" s="503">
        <f t="shared" si="30"/>
        <v>0</v>
      </c>
      <c r="N50" s="503">
        <f t="shared" si="31"/>
        <v>0</v>
      </c>
      <c r="O50" s="635" t="e">
        <f>ROUNDDOWN(M50/F50,3)</f>
        <v>#DIV/0!</v>
      </c>
      <c r="P50" s="636" t="e">
        <f>ROUNDDOWN(N50/F50,3)</f>
        <v>#DIV/0!</v>
      </c>
      <c r="Q50" s="3"/>
    </row>
    <row r="51" spans="2:17" s="35" customFormat="1" ht="20.25" customHeight="1">
      <c r="B51" s="913" t="s">
        <v>184</v>
      </c>
      <c r="C51" s="913"/>
      <c r="D51" s="913"/>
      <c r="E51" s="913"/>
      <c r="F51" s="307">
        <f>実績評価!N43</f>
        <v>0</v>
      </c>
      <c r="G51" s="913" t="s">
        <v>225</v>
      </c>
      <c r="H51" s="913"/>
      <c r="I51" s="312"/>
      <c r="J51" s="313"/>
      <c r="K51" s="313"/>
      <c r="L51" s="313"/>
      <c r="M51" s="313"/>
      <c r="N51" s="313"/>
      <c r="O51" s="314"/>
      <c r="P51" s="314"/>
      <c r="Q51" s="3"/>
    </row>
    <row r="52" spans="2:17" s="35" customFormat="1" ht="20.25" customHeight="1">
      <c r="I52" s="7"/>
      <c r="J52" s="7"/>
      <c r="K52" s="7"/>
      <c r="L52" s="7"/>
      <c r="M52" s="7"/>
      <c r="N52" s="7"/>
      <c r="O52" s="7"/>
      <c r="P52" s="7"/>
      <c r="Q52" s="3"/>
    </row>
    <row r="53" spans="2:17" ht="21.95" customHeight="1">
      <c r="B53" s="5" t="s">
        <v>319</v>
      </c>
      <c r="C53" s="5"/>
      <c r="P53" s="458" t="s">
        <v>457</v>
      </c>
    </row>
    <row r="54" spans="2:17" ht="18.75" customHeight="1">
      <c r="B54" s="915" t="e">
        <f>$B$2</f>
        <v>#N/A</v>
      </c>
      <c r="C54" s="914"/>
      <c r="D54" s="914"/>
      <c r="E54" s="914"/>
      <c r="F54" s="914"/>
      <c r="G54" s="914"/>
      <c r="H54" s="914"/>
      <c r="I54" s="914"/>
      <c r="J54" s="914"/>
      <c r="K54" s="914"/>
      <c r="L54" s="914"/>
      <c r="M54" s="914"/>
      <c r="N54" s="914"/>
      <c r="O54" s="914"/>
      <c r="P54" s="914"/>
      <c r="Q54" s="590"/>
    </row>
    <row r="55" spans="2:17" ht="18.75" customHeight="1">
      <c r="B55" s="915" t="e">
        <f>$B$3</f>
        <v>#N/A</v>
      </c>
      <c r="C55" s="914"/>
      <c r="D55" s="914"/>
      <c r="E55" s="914"/>
      <c r="F55" s="914"/>
      <c r="G55" s="914"/>
      <c r="H55" s="914"/>
      <c r="I55" s="914"/>
      <c r="J55" s="914"/>
      <c r="K55" s="914"/>
      <c r="L55" s="914"/>
      <c r="M55" s="914"/>
      <c r="N55" s="914"/>
      <c r="O55" s="914"/>
      <c r="P55" s="914"/>
      <c r="Q55" s="590"/>
    </row>
    <row r="56" spans="2:17" ht="14.25" customHeight="1">
      <c r="B56" s="5"/>
      <c r="C56" s="5"/>
    </row>
    <row r="57" spans="2:17" ht="24.95" customHeight="1">
      <c r="B57" s="525"/>
      <c r="C57" s="525"/>
      <c r="D57" s="525"/>
      <c r="E57" s="525"/>
      <c r="F57" s="526" t="s">
        <v>332</v>
      </c>
      <c r="G57" s="589"/>
      <c r="H57" s="527" t="s">
        <v>310</v>
      </c>
      <c r="I57" s="525"/>
      <c r="J57" s="525"/>
      <c r="K57" s="525"/>
      <c r="L57" s="525"/>
      <c r="M57" s="525"/>
      <c r="N57" s="525"/>
      <c r="O57" s="525"/>
      <c r="P57" s="525"/>
      <c r="Q57" s="590" t="s">
        <v>338</v>
      </c>
    </row>
    <row r="58" spans="2:17" ht="14.25" customHeight="1" thickBot="1"/>
    <row r="59" spans="2:17" s="35" customFormat="1" ht="19.5" customHeight="1" thickBot="1">
      <c r="B59" s="429"/>
      <c r="C59" s="430"/>
      <c r="D59" s="430"/>
      <c r="E59" s="902" t="s">
        <v>136</v>
      </c>
      <c r="F59" s="909"/>
      <c r="G59" s="902" t="s">
        <v>137</v>
      </c>
      <c r="H59" s="903"/>
      <c r="I59" s="903"/>
      <c r="J59" s="903"/>
      <c r="K59" s="903"/>
      <c r="L59" s="903"/>
      <c r="M59" s="903"/>
      <c r="N59" s="903"/>
      <c r="O59" s="903"/>
      <c r="P59" s="909"/>
      <c r="Q59" s="3"/>
    </row>
    <row r="60" spans="2:17" s="35" customFormat="1" ht="17.25" customHeight="1">
      <c r="B60" s="902" t="s">
        <v>142</v>
      </c>
      <c r="C60" s="903"/>
      <c r="D60" s="909"/>
      <c r="E60" s="908" t="s">
        <v>226</v>
      </c>
      <c r="F60" s="909"/>
      <c r="G60" s="929" t="s">
        <v>138</v>
      </c>
      <c r="H60" s="930"/>
      <c r="I60" s="930"/>
      <c r="J60" s="930" t="s">
        <v>139</v>
      </c>
      <c r="K60" s="930"/>
      <c r="L60" s="930"/>
      <c r="M60" s="930" t="s">
        <v>140</v>
      </c>
      <c r="N60" s="930"/>
      <c r="O60" s="930" t="s">
        <v>141</v>
      </c>
      <c r="P60" s="931"/>
      <c r="Q60" s="3"/>
    </row>
    <row r="61" spans="2:17" s="35" customFormat="1" ht="15.95" customHeight="1">
      <c r="B61" s="904"/>
      <c r="C61" s="905"/>
      <c r="D61" s="937"/>
      <c r="E61" s="910"/>
      <c r="F61" s="911"/>
      <c r="G61" s="932" t="s">
        <v>235</v>
      </c>
      <c r="H61" s="896"/>
      <c r="I61" s="896"/>
      <c r="J61" s="896" t="s">
        <v>238</v>
      </c>
      <c r="K61" s="896"/>
      <c r="L61" s="896"/>
      <c r="M61" s="896" t="s">
        <v>239</v>
      </c>
      <c r="N61" s="896"/>
      <c r="O61" s="896" t="s">
        <v>240</v>
      </c>
      <c r="P61" s="897"/>
      <c r="Q61" s="3"/>
    </row>
    <row r="62" spans="2:17" s="35" customFormat="1" ht="39.950000000000003" customHeight="1">
      <c r="B62" s="904"/>
      <c r="C62" s="905"/>
      <c r="D62" s="937"/>
      <c r="E62" s="898" t="s">
        <v>412</v>
      </c>
      <c r="F62" s="900" t="s">
        <v>241</v>
      </c>
      <c r="G62" s="933" t="s">
        <v>413</v>
      </c>
      <c r="H62" s="935" t="s">
        <v>416</v>
      </c>
      <c r="I62" s="341" t="s">
        <v>242</v>
      </c>
      <c r="J62" s="341" t="s">
        <v>243</v>
      </c>
      <c r="K62" s="341" t="s">
        <v>244</v>
      </c>
      <c r="L62" s="341" t="s">
        <v>245</v>
      </c>
      <c r="M62" s="341" t="s">
        <v>246</v>
      </c>
      <c r="N62" s="341" t="s">
        <v>247</v>
      </c>
      <c r="O62" s="341" t="s">
        <v>250</v>
      </c>
      <c r="P62" s="345" t="s">
        <v>254</v>
      </c>
      <c r="Q62" s="3"/>
    </row>
    <row r="63" spans="2:17" s="35" customFormat="1" ht="20.45" customHeight="1" thickBot="1">
      <c r="B63" s="906"/>
      <c r="C63" s="907"/>
      <c r="D63" s="938"/>
      <c r="E63" s="899"/>
      <c r="F63" s="901"/>
      <c r="G63" s="934"/>
      <c r="H63" s="940"/>
      <c r="I63" s="332" t="s">
        <v>249</v>
      </c>
      <c r="J63" s="308" t="s">
        <v>143</v>
      </c>
      <c r="K63" s="308" t="s">
        <v>144</v>
      </c>
      <c r="L63" s="308" t="s">
        <v>145</v>
      </c>
      <c r="M63" s="332" t="s">
        <v>193</v>
      </c>
      <c r="N63" s="332" t="s">
        <v>248</v>
      </c>
      <c r="O63" s="332" t="s">
        <v>251</v>
      </c>
      <c r="P63" s="331" t="s">
        <v>252</v>
      </c>
      <c r="Q63" s="3"/>
    </row>
    <row r="64" spans="2:17" s="35" customFormat="1" ht="26.25" customHeight="1">
      <c r="B64" s="941" t="s">
        <v>332</v>
      </c>
      <c r="C64" s="919">
        <f>G57</f>
        <v>0</v>
      </c>
      <c r="D64" s="340" t="s">
        <v>236</v>
      </c>
      <c r="E64" s="320">
        <f>$E$76/12</f>
        <v>0</v>
      </c>
      <c r="F64" s="321">
        <f>E64*$F$77</f>
        <v>0</v>
      </c>
      <c r="G64" s="320">
        <f>'月別実績（2回目）'!E196</f>
        <v>0</v>
      </c>
      <c r="H64" s="504">
        <f>'月別実績（2回目）'!E$119</f>
        <v>0</v>
      </c>
      <c r="I64" s="505">
        <f>G64-H64</f>
        <v>0</v>
      </c>
      <c r="J64" s="506">
        <f>G64*$F$77</f>
        <v>0</v>
      </c>
      <c r="K64" s="506">
        <f>H64*$F$77</f>
        <v>0</v>
      </c>
      <c r="L64" s="506">
        <f>I64*$F$77</f>
        <v>0</v>
      </c>
      <c r="M64" s="506">
        <f>F64-J64</f>
        <v>0</v>
      </c>
      <c r="N64" s="506">
        <f>F64-L64</f>
        <v>0</v>
      </c>
      <c r="O64" s="631" t="e">
        <f>ROUNDDOWN(M64/F64,3)</f>
        <v>#DIV/0!</v>
      </c>
      <c r="P64" s="632" t="e">
        <f>ROUNDDOWN(N64/F64,3)</f>
        <v>#DIV/0!</v>
      </c>
      <c r="Q64" s="3"/>
    </row>
    <row r="65" spans="1:17" s="35" customFormat="1" ht="26.25" customHeight="1">
      <c r="B65" s="942"/>
      <c r="C65" s="920"/>
      <c r="D65" s="347" t="s">
        <v>227</v>
      </c>
      <c r="E65" s="322">
        <f t="shared" ref="E65:E75" si="34">$E$76/12</f>
        <v>0</v>
      </c>
      <c r="F65" s="499">
        <f t="shared" ref="F65:F76" si="35">E65*$F$77</f>
        <v>0</v>
      </c>
      <c r="G65" s="322">
        <f>'月別実績（2回目）'!F196</f>
        <v>0</v>
      </c>
      <c r="H65" s="507">
        <f>'月別実績（2回目）'!F$119</f>
        <v>0</v>
      </c>
      <c r="I65" s="306">
        <f>G65-H65</f>
        <v>0</v>
      </c>
      <c r="J65" s="500">
        <f t="shared" ref="J65:J76" si="36">G65*$F$77</f>
        <v>0</v>
      </c>
      <c r="K65" s="500">
        <f t="shared" ref="K65:K76" si="37">H65*$F$77</f>
        <v>0</v>
      </c>
      <c r="L65" s="500">
        <f t="shared" ref="L65:L76" si="38">I65*$F$77</f>
        <v>0</v>
      </c>
      <c r="M65" s="500">
        <f t="shared" ref="M65:M76" si="39">F65-J65</f>
        <v>0</v>
      </c>
      <c r="N65" s="500">
        <f t="shared" ref="N65:N76" si="40">F65-L65</f>
        <v>0</v>
      </c>
      <c r="O65" s="633" t="e">
        <f>ROUNDDOWN(M65/F65,3)</f>
        <v>#DIV/0!</v>
      </c>
      <c r="P65" s="634" t="e">
        <f>ROUNDDOWN(N65/F65,3)</f>
        <v>#DIV/0!</v>
      </c>
      <c r="Q65" s="3"/>
    </row>
    <row r="66" spans="1:17" s="35" customFormat="1" ht="26.25" customHeight="1">
      <c r="B66" s="942"/>
      <c r="C66" s="920"/>
      <c r="D66" s="347" t="s">
        <v>228</v>
      </c>
      <c r="E66" s="322">
        <f t="shared" si="34"/>
        <v>0</v>
      </c>
      <c r="F66" s="499">
        <f t="shared" si="35"/>
        <v>0</v>
      </c>
      <c r="G66" s="322">
        <f>'月別実績（2回目）'!G196</f>
        <v>0</v>
      </c>
      <c r="H66" s="507">
        <f>'月別実績（2回目）'!G$119</f>
        <v>0</v>
      </c>
      <c r="I66" s="306">
        <f t="shared" ref="I66:I75" si="41">G66-H66</f>
        <v>0</v>
      </c>
      <c r="J66" s="500">
        <f t="shared" si="36"/>
        <v>0</v>
      </c>
      <c r="K66" s="500">
        <f t="shared" si="37"/>
        <v>0</v>
      </c>
      <c r="L66" s="500">
        <f t="shared" si="38"/>
        <v>0</v>
      </c>
      <c r="M66" s="500">
        <f t="shared" si="39"/>
        <v>0</v>
      </c>
      <c r="N66" s="500">
        <f t="shared" si="40"/>
        <v>0</v>
      </c>
      <c r="O66" s="633" t="e">
        <f t="shared" ref="O66:O75" si="42">ROUNDDOWN(M66/F66,3)</f>
        <v>#DIV/0!</v>
      </c>
      <c r="P66" s="634" t="e">
        <f t="shared" ref="P66:P75" si="43">ROUNDDOWN(N66/F66,3)</f>
        <v>#DIV/0!</v>
      </c>
      <c r="Q66" s="3"/>
    </row>
    <row r="67" spans="1:17" s="35" customFormat="1" ht="26.25" customHeight="1">
      <c r="B67" s="942"/>
      <c r="C67" s="920"/>
      <c r="D67" s="347" t="s">
        <v>229</v>
      </c>
      <c r="E67" s="322">
        <f t="shared" si="34"/>
        <v>0</v>
      </c>
      <c r="F67" s="499">
        <f t="shared" si="35"/>
        <v>0</v>
      </c>
      <c r="G67" s="322">
        <f>'月別実績（2回目）'!H196</f>
        <v>0</v>
      </c>
      <c r="H67" s="507">
        <f>'月別実績（2回目）'!H$119</f>
        <v>0</v>
      </c>
      <c r="I67" s="306">
        <f t="shared" si="41"/>
        <v>0</v>
      </c>
      <c r="J67" s="500">
        <f t="shared" si="36"/>
        <v>0</v>
      </c>
      <c r="K67" s="500">
        <f t="shared" si="37"/>
        <v>0</v>
      </c>
      <c r="L67" s="500">
        <f t="shared" si="38"/>
        <v>0</v>
      </c>
      <c r="M67" s="500">
        <f t="shared" si="39"/>
        <v>0</v>
      </c>
      <c r="N67" s="500">
        <f t="shared" si="40"/>
        <v>0</v>
      </c>
      <c r="O67" s="633" t="e">
        <f t="shared" si="42"/>
        <v>#DIV/0!</v>
      </c>
      <c r="P67" s="634" t="e">
        <f t="shared" si="43"/>
        <v>#DIV/0!</v>
      </c>
      <c r="Q67" s="3"/>
    </row>
    <row r="68" spans="1:17" s="35" customFormat="1" ht="26.25" customHeight="1">
      <c r="B68" s="942"/>
      <c r="C68" s="920"/>
      <c r="D68" s="347" t="s">
        <v>230</v>
      </c>
      <c r="E68" s="322">
        <f t="shared" si="34"/>
        <v>0</v>
      </c>
      <c r="F68" s="499">
        <f t="shared" si="35"/>
        <v>0</v>
      </c>
      <c r="G68" s="322">
        <f>'月別実績（2回目）'!I196</f>
        <v>0</v>
      </c>
      <c r="H68" s="507">
        <f>'月別実績（2回目）'!I$119</f>
        <v>0</v>
      </c>
      <c r="I68" s="306">
        <f t="shared" si="41"/>
        <v>0</v>
      </c>
      <c r="J68" s="500">
        <f t="shared" si="36"/>
        <v>0</v>
      </c>
      <c r="K68" s="500">
        <f t="shared" si="37"/>
        <v>0</v>
      </c>
      <c r="L68" s="500">
        <f t="shared" si="38"/>
        <v>0</v>
      </c>
      <c r="M68" s="500">
        <f t="shared" si="39"/>
        <v>0</v>
      </c>
      <c r="N68" s="500">
        <f t="shared" si="40"/>
        <v>0</v>
      </c>
      <c r="O68" s="633" t="e">
        <f t="shared" si="42"/>
        <v>#DIV/0!</v>
      </c>
      <c r="P68" s="634" t="e">
        <f t="shared" si="43"/>
        <v>#DIV/0!</v>
      </c>
      <c r="Q68" s="3"/>
    </row>
    <row r="69" spans="1:17" s="35" customFormat="1" ht="26.25" customHeight="1">
      <c r="B69" s="942"/>
      <c r="C69" s="920"/>
      <c r="D69" s="347" t="s">
        <v>231</v>
      </c>
      <c r="E69" s="322">
        <f t="shared" si="34"/>
        <v>0</v>
      </c>
      <c r="F69" s="499">
        <f t="shared" si="35"/>
        <v>0</v>
      </c>
      <c r="G69" s="322">
        <f>'月別実績（2回目）'!J196</f>
        <v>0</v>
      </c>
      <c r="H69" s="507">
        <f>'月別実績（2回目）'!J$119</f>
        <v>0</v>
      </c>
      <c r="I69" s="306">
        <f t="shared" si="41"/>
        <v>0</v>
      </c>
      <c r="J69" s="500">
        <f t="shared" si="36"/>
        <v>0</v>
      </c>
      <c r="K69" s="500">
        <f t="shared" si="37"/>
        <v>0</v>
      </c>
      <c r="L69" s="500">
        <f t="shared" si="38"/>
        <v>0</v>
      </c>
      <c r="M69" s="500">
        <f t="shared" si="39"/>
        <v>0</v>
      </c>
      <c r="N69" s="500">
        <f t="shared" si="40"/>
        <v>0</v>
      </c>
      <c r="O69" s="633" t="e">
        <f t="shared" si="42"/>
        <v>#DIV/0!</v>
      </c>
      <c r="P69" s="634" t="e">
        <f t="shared" si="43"/>
        <v>#DIV/0!</v>
      </c>
      <c r="Q69" s="3"/>
    </row>
    <row r="70" spans="1:17" s="35" customFormat="1" ht="26.25" customHeight="1">
      <c r="B70" s="942"/>
      <c r="C70" s="920"/>
      <c r="D70" s="347" t="s">
        <v>232</v>
      </c>
      <c r="E70" s="322">
        <f t="shared" si="34"/>
        <v>0</v>
      </c>
      <c r="F70" s="499">
        <f t="shared" si="35"/>
        <v>0</v>
      </c>
      <c r="G70" s="322">
        <f>'月別実績（2回目）'!K196</f>
        <v>0</v>
      </c>
      <c r="H70" s="507">
        <f>'月別実績（2回目）'!K$119</f>
        <v>0</v>
      </c>
      <c r="I70" s="306">
        <f t="shared" si="41"/>
        <v>0</v>
      </c>
      <c r="J70" s="500">
        <f t="shared" si="36"/>
        <v>0</v>
      </c>
      <c r="K70" s="500">
        <f t="shared" si="37"/>
        <v>0</v>
      </c>
      <c r="L70" s="500">
        <f t="shared" si="38"/>
        <v>0</v>
      </c>
      <c r="M70" s="500">
        <f t="shared" si="39"/>
        <v>0</v>
      </c>
      <c r="N70" s="500">
        <f t="shared" si="40"/>
        <v>0</v>
      </c>
      <c r="O70" s="633" t="e">
        <f t="shared" si="42"/>
        <v>#DIV/0!</v>
      </c>
      <c r="P70" s="634" t="e">
        <f t="shared" si="43"/>
        <v>#DIV/0!</v>
      </c>
      <c r="Q70" s="3"/>
    </row>
    <row r="71" spans="1:17" s="35" customFormat="1" ht="26.25" customHeight="1">
      <c r="B71" s="942"/>
      <c r="C71" s="920"/>
      <c r="D71" s="347" t="s">
        <v>203</v>
      </c>
      <c r="E71" s="322">
        <f t="shared" si="34"/>
        <v>0</v>
      </c>
      <c r="F71" s="499">
        <f t="shared" si="35"/>
        <v>0</v>
      </c>
      <c r="G71" s="322">
        <f>'月別実績（2回目）'!L196</f>
        <v>0</v>
      </c>
      <c r="H71" s="507">
        <f>'月別実績（2回目）'!L$119</f>
        <v>0</v>
      </c>
      <c r="I71" s="306">
        <f t="shared" si="41"/>
        <v>0</v>
      </c>
      <c r="J71" s="500">
        <f t="shared" si="36"/>
        <v>0</v>
      </c>
      <c r="K71" s="500">
        <f t="shared" si="37"/>
        <v>0</v>
      </c>
      <c r="L71" s="500">
        <f t="shared" si="38"/>
        <v>0</v>
      </c>
      <c r="M71" s="500">
        <f t="shared" si="39"/>
        <v>0</v>
      </c>
      <c r="N71" s="500">
        <f t="shared" si="40"/>
        <v>0</v>
      </c>
      <c r="O71" s="633" t="e">
        <f t="shared" si="42"/>
        <v>#DIV/0!</v>
      </c>
      <c r="P71" s="634" t="e">
        <f t="shared" si="43"/>
        <v>#DIV/0!</v>
      </c>
      <c r="Q71" s="3"/>
    </row>
    <row r="72" spans="1:17" s="35" customFormat="1" ht="26.25" customHeight="1">
      <c r="B72" s="943"/>
      <c r="C72" s="921"/>
      <c r="D72" s="347" t="s">
        <v>204</v>
      </c>
      <c r="E72" s="322">
        <f t="shared" si="34"/>
        <v>0</v>
      </c>
      <c r="F72" s="499">
        <f t="shared" si="35"/>
        <v>0</v>
      </c>
      <c r="G72" s="322">
        <f>'月別実績（2回目）'!M196</f>
        <v>0</v>
      </c>
      <c r="H72" s="507">
        <f>'月別実績（2回目）'!M$119</f>
        <v>0</v>
      </c>
      <c r="I72" s="306">
        <f t="shared" si="41"/>
        <v>0</v>
      </c>
      <c r="J72" s="500">
        <f t="shared" si="36"/>
        <v>0</v>
      </c>
      <c r="K72" s="500">
        <f t="shared" si="37"/>
        <v>0</v>
      </c>
      <c r="L72" s="500">
        <f t="shared" si="38"/>
        <v>0</v>
      </c>
      <c r="M72" s="500">
        <f t="shared" si="39"/>
        <v>0</v>
      </c>
      <c r="N72" s="500">
        <f t="shared" si="40"/>
        <v>0</v>
      </c>
      <c r="O72" s="633" t="e">
        <f t="shared" si="42"/>
        <v>#DIV/0!</v>
      </c>
      <c r="P72" s="634" t="e">
        <f t="shared" si="43"/>
        <v>#DIV/0!</v>
      </c>
      <c r="Q72" s="3"/>
    </row>
    <row r="73" spans="1:17" s="35" customFormat="1" ht="26.25" customHeight="1">
      <c r="B73" s="944" t="s">
        <v>332</v>
      </c>
      <c r="C73" s="924">
        <f>C64+1</f>
        <v>1</v>
      </c>
      <c r="D73" s="347" t="s">
        <v>237</v>
      </c>
      <c r="E73" s="322">
        <f t="shared" si="34"/>
        <v>0</v>
      </c>
      <c r="F73" s="499">
        <f t="shared" si="35"/>
        <v>0</v>
      </c>
      <c r="G73" s="322">
        <f>'月別実績（2回目）'!N196</f>
        <v>0</v>
      </c>
      <c r="H73" s="507">
        <f>'月別実績（2回目）'!N$119</f>
        <v>0</v>
      </c>
      <c r="I73" s="306">
        <f t="shared" si="41"/>
        <v>0</v>
      </c>
      <c r="J73" s="500">
        <f t="shared" si="36"/>
        <v>0</v>
      </c>
      <c r="K73" s="500">
        <f t="shared" si="37"/>
        <v>0</v>
      </c>
      <c r="L73" s="500">
        <f t="shared" si="38"/>
        <v>0</v>
      </c>
      <c r="M73" s="500">
        <f t="shared" si="39"/>
        <v>0</v>
      </c>
      <c r="N73" s="500">
        <f t="shared" si="40"/>
        <v>0</v>
      </c>
      <c r="O73" s="633" t="e">
        <f t="shared" si="42"/>
        <v>#DIV/0!</v>
      </c>
      <c r="P73" s="634" t="e">
        <f t="shared" si="43"/>
        <v>#DIV/0!</v>
      </c>
      <c r="Q73" s="3"/>
    </row>
    <row r="74" spans="1:17" s="35" customFormat="1" ht="26.25" customHeight="1">
      <c r="B74" s="945"/>
      <c r="C74" s="920"/>
      <c r="D74" s="347" t="s">
        <v>233</v>
      </c>
      <c r="E74" s="322">
        <f t="shared" si="34"/>
        <v>0</v>
      </c>
      <c r="F74" s="499">
        <f t="shared" si="35"/>
        <v>0</v>
      </c>
      <c r="G74" s="322">
        <f>'月別実績（2回目）'!O196</f>
        <v>0</v>
      </c>
      <c r="H74" s="507">
        <f>'月別実績（2回目）'!O$119</f>
        <v>0</v>
      </c>
      <c r="I74" s="306">
        <f t="shared" si="41"/>
        <v>0</v>
      </c>
      <c r="J74" s="500">
        <f t="shared" si="36"/>
        <v>0</v>
      </c>
      <c r="K74" s="500">
        <f t="shared" si="37"/>
        <v>0</v>
      </c>
      <c r="L74" s="500">
        <f t="shared" si="38"/>
        <v>0</v>
      </c>
      <c r="M74" s="500">
        <f t="shared" si="39"/>
        <v>0</v>
      </c>
      <c r="N74" s="500">
        <f t="shared" si="40"/>
        <v>0</v>
      </c>
      <c r="O74" s="633" t="e">
        <f t="shared" si="42"/>
        <v>#DIV/0!</v>
      </c>
      <c r="P74" s="634" t="e">
        <f t="shared" si="43"/>
        <v>#DIV/0!</v>
      </c>
      <c r="Q74" s="3"/>
    </row>
    <row r="75" spans="1:17" s="35" customFormat="1" ht="26.25" customHeight="1" thickBot="1">
      <c r="B75" s="946"/>
      <c r="C75" s="925"/>
      <c r="D75" s="348" t="s">
        <v>234</v>
      </c>
      <c r="E75" s="323">
        <f t="shared" si="34"/>
        <v>0</v>
      </c>
      <c r="F75" s="501">
        <f t="shared" si="35"/>
        <v>0</v>
      </c>
      <c r="G75" s="323">
        <f>'月別実績（2回目）'!P196</f>
        <v>0</v>
      </c>
      <c r="H75" s="508">
        <f>'月別実績（2回目）'!P$119</f>
        <v>0</v>
      </c>
      <c r="I75" s="588">
        <f t="shared" si="41"/>
        <v>0</v>
      </c>
      <c r="J75" s="502">
        <f t="shared" si="36"/>
        <v>0</v>
      </c>
      <c r="K75" s="502">
        <f t="shared" si="37"/>
        <v>0</v>
      </c>
      <c r="L75" s="502">
        <f t="shared" si="38"/>
        <v>0</v>
      </c>
      <c r="M75" s="502">
        <f t="shared" si="39"/>
        <v>0</v>
      </c>
      <c r="N75" s="502">
        <f t="shared" si="40"/>
        <v>0</v>
      </c>
      <c r="O75" s="633" t="e">
        <f t="shared" si="42"/>
        <v>#DIV/0!</v>
      </c>
      <c r="P75" s="634" t="e">
        <f t="shared" si="43"/>
        <v>#DIV/0!</v>
      </c>
      <c r="Q75" s="3"/>
    </row>
    <row r="76" spans="1:17" s="35" customFormat="1" ht="26.25" customHeight="1" thickBot="1">
      <c r="B76" s="926" t="s">
        <v>146</v>
      </c>
      <c r="C76" s="927"/>
      <c r="D76" s="928"/>
      <c r="E76" s="326">
        <f>実績評価!$I$37</f>
        <v>0</v>
      </c>
      <c r="F76" s="327">
        <f t="shared" si="35"/>
        <v>0</v>
      </c>
      <c r="G76" s="326">
        <f>SUM(G64:G75)</f>
        <v>0</v>
      </c>
      <c r="H76" s="326">
        <f>SUM(H64:H75)</f>
        <v>0</v>
      </c>
      <c r="I76" s="329">
        <f>G76-H76</f>
        <v>0</v>
      </c>
      <c r="J76" s="503">
        <f t="shared" si="36"/>
        <v>0</v>
      </c>
      <c r="K76" s="503">
        <f t="shared" si="37"/>
        <v>0</v>
      </c>
      <c r="L76" s="503">
        <f t="shared" si="38"/>
        <v>0</v>
      </c>
      <c r="M76" s="503">
        <f t="shared" si="39"/>
        <v>0</v>
      </c>
      <c r="N76" s="503">
        <f t="shared" si="40"/>
        <v>0</v>
      </c>
      <c r="O76" s="635" t="e">
        <f>ROUNDDOWN(M76/F76,3)</f>
        <v>#DIV/0!</v>
      </c>
      <c r="P76" s="636" t="e">
        <f>ROUNDDOWN(N76/F76,3)</f>
        <v>#DIV/0!</v>
      </c>
      <c r="Q76" s="3"/>
    </row>
    <row r="77" spans="1:17" s="35" customFormat="1" ht="20.25" customHeight="1">
      <c r="B77" s="913" t="s">
        <v>184</v>
      </c>
      <c r="C77" s="913"/>
      <c r="D77" s="913"/>
      <c r="E77" s="913"/>
      <c r="F77" s="307">
        <f>実績評価!H60</f>
        <v>0</v>
      </c>
      <c r="G77" s="913" t="s">
        <v>225</v>
      </c>
      <c r="H77" s="913"/>
      <c r="I77" s="313"/>
      <c r="J77" s="313"/>
      <c r="K77" s="313"/>
      <c r="L77" s="313"/>
      <c r="M77" s="313"/>
      <c r="N77" s="314"/>
      <c r="O77" s="314"/>
      <c r="Q77" s="3"/>
    </row>
    <row r="78" spans="1:17" s="35" customFormat="1" ht="20.25" customHeight="1">
      <c r="B78" s="644"/>
      <c r="C78" s="644"/>
      <c r="D78" s="644"/>
      <c r="E78" s="644"/>
      <c r="F78" s="307"/>
      <c r="G78" s="644"/>
      <c r="H78" s="644"/>
      <c r="I78" s="313"/>
      <c r="J78" s="313"/>
      <c r="K78" s="313"/>
      <c r="L78" s="313"/>
      <c r="M78" s="313"/>
      <c r="N78" s="314"/>
      <c r="O78" s="314"/>
      <c r="Q78" s="3"/>
    </row>
    <row r="79" spans="1:17" s="35" customFormat="1" ht="21" customHeight="1">
      <c r="A79" s="3"/>
      <c r="B79" s="5" t="s">
        <v>319</v>
      </c>
      <c r="C79" s="5"/>
      <c r="D79" s="3"/>
      <c r="E79" s="3"/>
      <c r="F79" s="3"/>
      <c r="G79" s="3"/>
      <c r="H79" s="3"/>
      <c r="I79" s="3"/>
      <c r="J79" s="3"/>
      <c r="K79" s="3"/>
      <c r="L79" s="3"/>
      <c r="M79" s="3"/>
      <c r="N79" s="3"/>
      <c r="O79" s="3"/>
      <c r="P79" s="458" t="s">
        <v>459</v>
      </c>
      <c r="Q79" s="3"/>
    </row>
    <row r="80" spans="1:17" s="35" customFormat="1" ht="18.75" customHeight="1">
      <c r="A80" s="3"/>
      <c r="B80" s="915" t="e">
        <f>$B$2</f>
        <v>#N/A</v>
      </c>
      <c r="C80" s="914"/>
      <c r="D80" s="914"/>
      <c r="E80" s="914"/>
      <c r="F80" s="914"/>
      <c r="G80" s="914"/>
      <c r="H80" s="914"/>
      <c r="I80" s="914"/>
      <c r="J80" s="914"/>
      <c r="K80" s="914"/>
      <c r="L80" s="914"/>
      <c r="M80" s="914"/>
      <c r="N80" s="914"/>
      <c r="O80" s="914"/>
      <c r="P80" s="914"/>
      <c r="Q80" s="590"/>
    </row>
    <row r="81" spans="1:17" s="35" customFormat="1" ht="18.75" customHeight="1">
      <c r="A81" s="3"/>
      <c r="B81" s="915" t="e">
        <f>$B$3</f>
        <v>#N/A</v>
      </c>
      <c r="C81" s="914"/>
      <c r="D81" s="914"/>
      <c r="E81" s="914"/>
      <c r="F81" s="914"/>
      <c r="G81" s="914"/>
      <c r="H81" s="914"/>
      <c r="I81" s="914"/>
      <c r="J81" s="914"/>
      <c r="K81" s="914"/>
      <c r="L81" s="914"/>
      <c r="M81" s="914"/>
      <c r="N81" s="914"/>
      <c r="O81" s="914"/>
      <c r="P81" s="914"/>
      <c r="Q81" s="590"/>
    </row>
    <row r="82" spans="1:17" s="35" customFormat="1" ht="14.25" customHeight="1">
      <c r="A82" s="3"/>
      <c r="B82" s="5"/>
      <c r="C82" s="5"/>
      <c r="D82" s="3"/>
      <c r="E82" s="3"/>
      <c r="F82" s="3"/>
      <c r="G82" s="3"/>
      <c r="H82" s="3"/>
      <c r="I82" s="3"/>
      <c r="J82" s="3"/>
      <c r="K82" s="3"/>
      <c r="L82" s="3"/>
      <c r="M82" s="3"/>
      <c r="N82" s="3"/>
      <c r="O82" s="3"/>
      <c r="P82" s="3"/>
      <c r="Q82" s="3"/>
    </row>
    <row r="83" spans="1:17" s="35" customFormat="1" ht="24.75" customHeight="1">
      <c r="A83" s="3"/>
      <c r="B83" s="525"/>
      <c r="C83" s="525"/>
      <c r="D83" s="525"/>
      <c r="E83" s="525"/>
      <c r="F83" s="526" t="s">
        <v>332</v>
      </c>
      <c r="G83" s="589"/>
      <c r="H83" s="527" t="s">
        <v>310</v>
      </c>
      <c r="I83" s="525"/>
      <c r="J83" s="525"/>
      <c r="K83" s="525"/>
      <c r="L83" s="525"/>
      <c r="M83" s="525"/>
      <c r="N83" s="525"/>
      <c r="O83" s="525"/>
      <c r="P83" s="525"/>
      <c r="Q83" s="590" t="s">
        <v>338</v>
      </c>
    </row>
    <row r="84" spans="1:17" s="35" customFormat="1" ht="13.5" customHeight="1" thickBot="1">
      <c r="A84" s="3"/>
      <c r="B84" s="3"/>
      <c r="C84" s="3"/>
      <c r="D84" s="3"/>
      <c r="E84" s="3"/>
      <c r="F84" s="3"/>
      <c r="G84" s="3"/>
      <c r="H84" s="3"/>
      <c r="I84" s="3"/>
      <c r="J84" s="3"/>
      <c r="K84" s="3"/>
      <c r="L84" s="3"/>
      <c r="M84" s="3"/>
      <c r="N84" s="3"/>
      <c r="O84" s="3"/>
      <c r="P84" s="3"/>
      <c r="Q84" s="3"/>
    </row>
    <row r="85" spans="1:17" s="35" customFormat="1" ht="19.5" customHeight="1" thickBot="1">
      <c r="B85" s="429"/>
      <c r="C85" s="430"/>
      <c r="D85" s="430"/>
      <c r="E85" s="902" t="s">
        <v>136</v>
      </c>
      <c r="F85" s="909"/>
      <c r="G85" s="902" t="s">
        <v>137</v>
      </c>
      <c r="H85" s="903"/>
      <c r="I85" s="903"/>
      <c r="J85" s="903"/>
      <c r="K85" s="903"/>
      <c r="L85" s="903"/>
      <c r="M85" s="903"/>
      <c r="N85" s="903"/>
      <c r="O85" s="903"/>
      <c r="P85" s="909"/>
      <c r="Q85" s="3"/>
    </row>
    <row r="86" spans="1:17" s="35" customFormat="1" ht="16.5" customHeight="1">
      <c r="B86" s="902" t="s">
        <v>142</v>
      </c>
      <c r="C86" s="903"/>
      <c r="D86" s="909"/>
      <c r="E86" s="908" t="s">
        <v>226</v>
      </c>
      <c r="F86" s="909"/>
      <c r="G86" s="929" t="s">
        <v>138</v>
      </c>
      <c r="H86" s="930"/>
      <c r="I86" s="930"/>
      <c r="J86" s="930" t="s">
        <v>139</v>
      </c>
      <c r="K86" s="930"/>
      <c r="L86" s="930"/>
      <c r="M86" s="930" t="s">
        <v>140</v>
      </c>
      <c r="N86" s="930"/>
      <c r="O86" s="930" t="s">
        <v>141</v>
      </c>
      <c r="P86" s="931"/>
      <c r="Q86" s="3"/>
    </row>
    <row r="87" spans="1:17" s="35" customFormat="1" ht="15" customHeight="1">
      <c r="B87" s="904"/>
      <c r="C87" s="905"/>
      <c r="D87" s="937"/>
      <c r="E87" s="910"/>
      <c r="F87" s="911"/>
      <c r="G87" s="932" t="s">
        <v>235</v>
      </c>
      <c r="H87" s="896"/>
      <c r="I87" s="896"/>
      <c r="J87" s="896" t="s">
        <v>238</v>
      </c>
      <c r="K87" s="896"/>
      <c r="L87" s="896"/>
      <c r="M87" s="896" t="s">
        <v>239</v>
      </c>
      <c r="N87" s="896"/>
      <c r="O87" s="896" t="s">
        <v>240</v>
      </c>
      <c r="P87" s="897"/>
      <c r="Q87" s="3"/>
    </row>
    <row r="88" spans="1:17" s="35" customFormat="1" ht="39.75" customHeight="1">
      <c r="B88" s="904"/>
      <c r="C88" s="905"/>
      <c r="D88" s="937"/>
      <c r="E88" s="898" t="s">
        <v>412</v>
      </c>
      <c r="F88" s="900" t="s">
        <v>241</v>
      </c>
      <c r="G88" s="933" t="s">
        <v>413</v>
      </c>
      <c r="H88" s="935" t="s">
        <v>416</v>
      </c>
      <c r="I88" s="341" t="s">
        <v>242</v>
      </c>
      <c r="J88" s="341" t="s">
        <v>243</v>
      </c>
      <c r="K88" s="341" t="s">
        <v>244</v>
      </c>
      <c r="L88" s="341" t="s">
        <v>245</v>
      </c>
      <c r="M88" s="341" t="s">
        <v>246</v>
      </c>
      <c r="N88" s="341" t="s">
        <v>247</v>
      </c>
      <c r="O88" s="341" t="s">
        <v>250</v>
      </c>
      <c r="P88" s="345" t="s">
        <v>254</v>
      </c>
      <c r="Q88" s="3"/>
    </row>
    <row r="89" spans="1:17" s="35" customFormat="1" ht="20.25" customHeight="1" thickBot="1">
      <c r="B89" s="906"/>
      <c r="C89" s="907"/>
      <c r="D89" s="938"/>
      <c r="E89" s="899"/>
      <c r="F89" s="901"/>
      <c r="G89" s="934"/>
      <c r="H89" s="940"/>
      <c r="I89" s="332" t="s">
        <v>249</v>
      </c>
      <c r="J89" s="308" t="s">
        <v>143</v>
      </c>
      <c r="K89" s="308" t="s">
        <v>144</v>
      </c>
      <c r="L89" s="308" t="s">
        <v>145</v>
      </c>
      <c r="M89" s="332" t="s">
        <v>193</v>
      </c>
      <c r="N89" s="332" t="s">
        <v>248</v>
      </c>
      <c r="O89" s="332" t="s">
        <v>251</v>
      </c>
      <c r="P89" s="331" t="s">
        <v>252</v>
      </c>
      <c r="Q89" s="3"/>
    </row>
    <row r="90" spans="1:17" s="35" customFormat="1" ht="26.25" customHeight="1">
      <c r="B90" s="941" t="s">
        <v>332</v>
      </c>
      <c r="C90" s="919">
        <f>G83</f>
        <v>0</v>
      </c>
      <c r="D90" s="340" t="s">
        <v>236</v>
      </c>
      <c r="E90" s="653">
        <f>$E$102/12</f>
        <v>0</v>
      </c>
      <c r="F90" s="654">
        <f>E90*$F$103</f>
        <v>0</v>
      </c>
      <c r="G90" s="653">
        <f>'月別実績（3回目）'!E$196</f>
        <v>0</v>
      </c>
      <c r="H90" s="655">
        <f>'月別実績（3回目）'!E$119</f>
        <v>0</v>
      </c>
      <c r="I90" s="505">
        <f t="shared" ref="I90:I102" si="44">G90-H90</f>
        <v>0</v>
      </c>
      <c r="J90" s="506">
        <f>G90*$F$103</f>
        <v>0</v>
      </c>
      <c r="K90" s="506">
        <f>H90*$F$103</f>
        <v>0</v>
      </c>
      <c r="L90" s="506">
        <f>I90*$F$103</f>
        <v>0</v>
      </c>
      <c r="M90" s="506">
        <f>F90-J90</f>
        <v>0</v>
      </c>
      <c r="N90" s="506">
        <f t="shared" ref="N90:N102" si="45">F90-L90</f>
        <v>0</v>
      </c>
      <c r="O90" s="663" t="e">
        <f t="shared" ref="O90:O102" si="46">ROUNDDOWN(M90/F90,3)</f>
        <v>#DIV/0!</v>
      </c>
      <c r="P90" s="664" t="e">
        <f t="shared" ref="P90:P102" si="47">ROUNDDOWN(N90/F90,3)</f>
        <v>#DIV/0!</v>
      </c>
      <c r="Q90" s="3"/>
    </row>
    <row r="91" spans="1:17" s="35" customFormat="1" ht="26.25" customHeight="1">
      <c r="B91" s="942"/>
      <c r="C91" s="920"/>
      <c r="D91" s="347" t="s">
        <v>227</v>
      </c>
      <c r="E91" s="656">
        <f>$E$102/12</f>
        <v>0</v>
      </c>
      <c r="F91" s="654">
        <f t="shared" ref="F91:F100" si="48">E91*$F$103</f>
        <v>0</v>
      </c>
      <c r="G91" s="656">
        <f>'月別実績（3回目）'!F$196</f>
        <v>0</v>
      </c>
      <c r="H91" s="657">
        <f>'月別実績（3回目）'!F$119</f>
        <v>0</v>
      </c>
      <c r="I91" s="306">
        <f t="shared" si="44"/>
        <v>0</v>
      </c>
      <c r="J91" s="500">
        <f t="shared" ref="J91:J101" si="49">G91*$F$103</f>
        <v>0</v>
      </c>
      <c r="K91" s="500">
        <f t="shared" ref="K91:K101" si="50">H91*$F$103</f>
        <v>0</v>
      </c>
      <c r="L91" s="500">
        <f t="shared" ref="L91:L101" si="51">I91*$F$103</f>
        <v>0</v>
      </c>
      <c r="M91" s="500">
        <f>F91-J91</f>
        <v>0</v>
      </c>
      <c r="N91" s="500">
        <f t="shared" si="45"/>
        <v>0</v>
      </c>
      <c r="O91" s="665" t="e">
        <f t="shared" si="46"/>
        <v>#DIV/0!</v>
      </c>
      <c r="P91" s="666" t="e">
        <f t="shared" si="47"/>
        <v>#DIV/0!</v>
      </c>
      <c r="Q91" s="3"/>
    </row>
    <row r="92" spans="1:17" s="35" customFormat="1" ht="26.25" customHeight="1">
      <c r="B92" s="942"/>
      <c r="C92" s="920"/>
      <c r="D92" s="347" t="s">
        <v>228</v>
      </c>
      <c r="E92" s="656">
        <f t="shared" ref="E92:E101" si="52">$E$102/12</f>
        <v>0</v>
      </c>
      <c r="F92" s="654">
        <f t="shared" si="48"/>
        <v>0</v>
      </c>
      <c r="G92" s="656">
        <f>'月別実績（3回目）'!G$196</f>
        <v>0</v>
      </c>
      <c r="H92" s="657">
        <f>'月別実績（3回目）'!G$119</f>
        <v>0</v>
      </c>
      <c r="I92" s="306">
        <f t="shared" si="44"/>
        <v>0</v>
      </c>
      <c r="J92" s="500">
        <f t="shared" si="49"/>
        <v>0</v>
      </c>
      <c r="K92" s="500">
        <f t="shared" si="50"/>
        <v>0</v>
      </c>
      <c r="L92" s="500">
        <f t="shared" si="51"/>
        <v>0</v>
      </c>
      <c r="M92" s="500">
        <f>F92-J92</f>
        <v>0</v>
      </c>
      <c r="N92" s="500">
        <f t="shared" si="45"/>
        <v>0</v>
      </c>
      <c r="O92" s="665" t="e">
        <f t="shared" si="46"/>
        <v>#DIV/0!</v>
      </c>
      <c r="P92" s="666" t="e">
        <f t="shared" si="47"/>
        <v>#DIV/0!</v>
      </c>
      <c r="Q92" s="3"/>
    </row>
    <row r="93" spans="1:17" s="35" customFormat="1" ht="26.25" customHeight="1">
      <c r="B93" s="942"/>
      <c r="C93" s="920"/>
      <c r="D93" s="347" t="s">
        <v>229</v>
      </c>
      <c r="E93" s="656">
        <f t="shared" si="52"/>
        <v>0</v>
      </c>
      <c r="F93" s="654">
        <f t="shared" si="48"/>
        <v>0</v>
      </c>
      <c r="G93" s="656">
        <f>'月別実績（3回目）'!H$196</f>
        <v>0</v>
      </c>
      <c r="H93" s="657">
        <f>'月別実績（3回目）'!H$119</f>
        <v>0</v>
      </c>
      <c r="I93" s="306">
        <f t="shared" si="44"/>
        <v>0</v>
      </c>
      <c r="J93" s="500">
        <f t="shared" si="49"/>
        <v>0</v>
      </c>
      <c r="K93" s="500">
        <f t="shared" si="50"/>
        <v>0</v>
      </c>
      <c r="L93" s="500">
        <f t="shared" si="51"/>
        <v>0</v>
      </c>
      <c r="M93" s="500">
        <f>F93-J93</f>
        <v>0</v>
      </c>
      <c r="N93" s="500">
        <f t="shared" si="45"/>
        <v>0</v>
      </c>
      <c r="O93" s="665" t="e">
        <f t="shared" si="46"/>
        <v>#DIV/0!</v>
      </c>
      <c r="P93" s="666" t="e">
        <f t="shared" si="47"/>
        <v>#DIV/0!</v>
      </c>
      <c r="Q93" s="3"/>
    </row>
    <row r="94" spans="1:17" s="35" customFormat="1" ht="26.25" customHeight="1">
      <c r="B94" s="942"/>
      <c r="C94" s="920"/>
      <c r="D94" s="347" t="s">
        <v>230</v>
      </c>
      <c r="E94" s="656">
        <f t="shared" si="52"/>
        <v>0</v>
      </c>
      <c r="F94" s="654">
        <f t="shared" si="48"/>
        <v>0</v>
      </c>
      <c r="G94" s="656">
        <f>'月別実績（3回目）'!I$196</f>
        <v>0</v>
      </c>
      <c r="H94" s="657">
        <f>'月別実績（3回目）'!I$119</f>
        <v>0</v>
      </c>
      <c r="I94" s="306">
        <f t="shared" si="44"/>
        <v>0</v>
      </c>
      <c r="J94" s="500">
        <f t="shared" si="49"/>
        <v>0</v>
      </c>
      <c r="K94" s="500">
        <f t="shared" si="50"/>
        <v>0</v>
      </c>
      <c r="L94" s="500">
        <f t="shared" si="51"/>
        <v>0</v>
      </c>
      <c r="M94" s="500">
        <f t="shared" ref="M94" si="53">F94-J94</f>
        <v>0</v>
      </c>
      <c r="N94" s="500">
        <f t="shared" si="45"/>
        <v>0</v>
      </c>
      <c r="O94" s="665" t="e">
        <f t="shared" si="46"/>
        <v>#DIV/0!</v>
      </c>
      <c r="P94" s="666" t="e">
        <f t="shared" si="47"/>
        <v>#DIV/0!</v>
      </c>
      <c r="Q94" s="3"/>
    </row>
    <row r="95" spans="1:17" s="35" customFormat="1" ht="26.25" customHeight="1">
      <c r="B95" s="942"/>
      <c r="C95" s="920"/>
      <c r="D95" s="347" t="s">
        <v>231</v>
      </c>
      <c r="E95" s="656">
        <f t="shared" si="52"/>
        <v>0</v>
      </c>
      <c r="F95" s="654">
        <f t="shared" si="48"/>
        <v>0</v>
      </c>
      <c r="G95" s="656">
        <f>'月別実績（3回目）'!J$196</f>
        <v>0</v>
      </c>
      <c r="H95" s="657">
        <f>'月別実績（3回目）'!J$119</f>
        <v>0</v>
      </c>
      <c r="I95" s="306">
        <f t="shared" si="44"/>
        <v>0</v>
      </c>
      <c r="J95" s="500">
        <f t="shared" si="49"/>
        <v>0</v>
      </c>
      <c r="K95" s="500">
        <f t="shared" si="50"/>
        <v>0</v>
      </c>
      <c r="L95" s="500">
        <f t="shared" si="51"/>
        <v>0</v>
      </c>
      <c r="M95" s="500">
        <f t="shared" ref="M95:M102" si="54">F95-J95</f>
        <v>0</v>
      </c>
      <c r="N95" s="500">
        <f t="shared" si="45"/>
        <v>0</v>
      </c>
      <c r="O95" s="665" t="e">
        <f t="shared" si="46"/>
        <v>#DIV/0!</v>
      </c>
      <c r="P95" s="666" t="e">
        <f t="shared" si="47"/>
        <v>#DIV/0!</v>
      </c>
      <c r="Q95" s="3"/>
    </row>
    <row r="96" spans="1:17" s="35" customFormat="1" ht="26.25" customHeight="1">
      <c r="B96" s="942"/>
      <c r="C96" s="920"/>
      <c r="D96" s="347" t="s">
        <v>232</v>
      </c>
      <c r="E96" s="656">
        <f t="shared" si="52"/>
        <v>0</v>
      </c>
      <c r="F96" s="654">
        <f t="shared" si="48"/>
        <v>0</v>
      </c>
      <c r="G96" s="656">
        <f>'月別実績（3回目）'!K$196</f>
        <v>0</v>
      </c>
      <c r="H96" s="657">
        <f>'月別実績（3回目）'!K$119</f>
        <v>0</v>
      </c>
      <c r="I96" s="306">
        <f t="shared" si="44"/>
        <v>0</v>
      </c>
      <c r="J96" s="500">
        <f t="shared" si="49"/>
        <v>0</v>
      </c>
      <c r="K96" s="500">
        <f t="shared" si="50"/>
        <v>0</v>
      </c>
      <c r="L96" s="500">
        <f t="shared" si="51"/>
        <v>0</v>
      </c>
      <c r="M96" s="500">
        <f t="shared" si="54"/>
        <v>0</v>
      </c>
      <c r="N96" s="500">
        <f t="shared" si="45"/>
        <v>0</v>
      </c>
      <c r="O96" s="665" t="e">
        <f t="shared" si="46"/>
        <v>#DIV/0!</v>
      </c>
      <c r="P96" s="666" t="e">
        <f t="shared" si="47"/>
        <v>#DIV/0!</v>
      </c>
      <c r="Q96" s="3"/>
    </row>
    <row r="97" spans="1:17" s="35" customFormat="1" ht="26.25" customHeight="1">
      <c r="B97" s="942"/>
      <c r="C97" s="920"/>
      <c r="D97" s="347" t="s">
        <v>203</v>
      </c>
      <c r="E97" s="656">
        <f t="shared" si="52"/>
        <v>0</v>
      </c>
      <c r="F97" s="654">
        <f t="shared" si="48"/>
        <v>0</v>
      </c>
      <c r="G97" s="656">
        <f>'月別実績（3回目）'!L$196</f>
        <v>0</v>
      </c>
      <c r="H97" s="657">
        <f>'月別実績（3回目）'!L$119</f>
        <v>0</v>
      </c>
      <c r="I97" s="306">
        <f t="shared" si="44"/>
        <v>0</v>
      </c>
      <c r="J97" s="500">
        <f t="shared" si="49"/>
        <v>0</v>
      </c>
      <c r="K97" s="500">
        <f t="shared" si="50"/>
        <v>0</v>
      </c>
      <c r="L97" s="500">
        <f t="shared" si="51"/>
        <v>0</v>
      </c>
      <c r="M97" s="500">
        <f t="shared" si="54"/>
        <v>0</v>
      </c>
      <c r="N97" s="500">
        <f t="shared" si="45"/>
        <v>0</v>
      </c>
      <c r="O97" s="665" t="e">
        <f t="shared" si="46"/>
        <v>#DIV/0!</v>
      </c>
      <c r="P97" s="666" t="e">
        <f t="shared" si="47"/>
        <v>#DIV/0!</v>
      </c>
      <c r="Q97" s="3"/>
    </row>
    <row r="98" spans="1:17" s="35" customFormat="1" ht="26.25" customHeight="1">
      <c r="B98" s="943"/>
      <c r="C98" s="921"/>
      <c r="D98" s="347" t="s">
        <v>204</v>
      </c>
      <c r="E98" s="656">
        <f t="shared" si="52"/>
        <v>0</v>
      </c>
      <c r="F98" s="654">
        <f t="shared" si="48"/>
        <v>0</v>
      </c>
      <c r="G98" s="656">
        <f>'月別実績（3回目）'!M$196</f>
        <v>0</v>
      </c>
      <c r="H98" s="657">
        <f>'月別実績（3回目）'!M$119</f>
        <v>0</v>
      </c>
      <c r="I98" s="306">
        <f t="shared" si="44"/>
        <v>0</v>
      </c>
      <c r="J98" s="500">
        <f t="shared" si="49"/>
        <v>0</v>
      </c>
      <c r="K98" s="500">
        <f t="shared" si="50"/>
        <v>0</v>
      </c>
      <c r="L98" s="500">
        <f t="shared" si="51"/>
        <v>0</v>
      </c>
      <c r="M98" s="500">
        <f t="shared" si="54"/>
        <v>0</v>
      </c>
      <c r="N98" s="500">
        <f t="shared" si="45"/>
        <v>0</v>
      </c>
      <c r="O98" s="665" t="e">
        <f t="shared" si="46"/>
        <v>#DIV/0!</v>
      </c>
      <c r="P98" s="666" t="e">
        <f t="shared" si="47"/>
        <v>#DIV/0!</v>
      </c>
      <c r="Q98" s="3"/>
    </row>
    <row r="99" spans="1:17" s="35" customFormat="1" ht="26.25" customHeight="1">
      <c r="B99" s="944" t="s">
        <v>332</v>
      </c>
      <c r="C99" s="924">
        <f>C90+1</f>
        <v>1</v>
      </c>
      <c r="D99" s="347" t="s">
        <v>237</v>
      </c>
      <c r="E99" s="656">
        <f t="shared" si="52"/>
        <v>0</v>
      </c>
      <c r="F99" s="654">
        <f t="shared" si="48"/>
        <v>0</v>
      </c>
      <c r="G99" s="656">
        <f>'月別実績（3回目）'!N$196</f>
        <v>0</v>
      </c>
      <c r="H99" s="657">
        <f>'月別実績（3回目）'!N$119</f>
        <v>0</v>
      </c>
      <c r="I99" s="306">
        <f t="shared" si="44"/>
        <v>0</v>
      </c>
      <c r="J99" s="500">
        <f t="shared" si="49"/>
        <v>0</v>
      </c>
      <c r="K99" s="500">
        <f t="shared" si="50"/>
        <v>0</v>
      </c>
      <c r="L99" s="500">
        <f t="shared" si="51"/>
        <v>0</v>
      </c>
      <c r="M99" s="500">
        <f t="shared" si="54"/>
        <v>0</v>
      </c>
      <c r="N99" s="500">
        <f t="shared" si="45"/>
        <v>0</v>
      </c>
      <c r="O99" s="665" t="e">
        <f t="shared" si="46"/>
        <v>#DIV/0!</v>
      </c>
      <c r="P99" s="666" t="e">
        <f t="shared" si="47"/>
        <v>#DIV/0!</v>
      </c>
      <c r="Q99" s="3"/>
    </row>
    <row r="100" spans="1:17" s="35" customFormat="1" ht="26.25" customHeight="1">
      <c r="B100" s="945"/>
      <c r="C100" s="920"/>
      <c r="D100" s="347" t="s">
        <v>233</v>
      </c>
      <c r="E100" s="656">
        <f t="shared" si="52"/>
        <v>0</v>
      </c>
      <c r="F100" s="654">
        <f t="shared" si="48"/>
        <v>0</v>
      </c>
      <c r="G100" s="656">
        <f>'月別実績（3回目）'!O$196</f>
        <v>0</v>
      </c>
      <c r="H100" s="657">
        <f>'月別実績（3回目）'!O$119</f>
        <v>0</v>
      </c>
      <c r="I100" s="306">
        <f>G100-H100</f>
        <v>0</v>
      </c>
      <c r="J100" s="500">
        <f>G100*$F$103</f>
        <v>0</v>
      </c>
      <c r="K100" s="500">
        <f>H100*$F$103</f>
        <v>0</v>
      </c>
      <c r="L100" s="500">
        <f>I100*$F$103</f>
        <v>0</v>
      </c>
      <c r="M100" s="500">
        <f>F100-J100</f>
        <v>0</v>
      </c>
      <c r="N100" s="500">
        <f>F100-L100</f>
        <v>0</v>
      </c>
      <c r="O100" s="665" t="e">
        <f>ROUNDDOWN(M100/F100,3)</f>
        <v>#DIV/0!</v>
      </c>
      <c r="P100" s="666" t="e">
        <f>ROUNDDOWN(N100/F100,3)</f>
        <v>#DIV/0!</v>
      </c>
      <c r="Q100" s="3"/>
    </row>
    <row r="101" spans="1:17" s="35" customFormat="1" ht="26.25" customHeight="1" thickBot="1">
      <c r="B101" s="946"/>
      <c r="C101" s="925"/>
      <c r="D101" s="348" t="s">
        <v>234</v>
      </c>
      <c r="E101" s="656">
        <f t="shared" si="52"/>
        <v>0</v>
      </c>
      <c r="F101" s="654">
        <f>E101*$F$103</f>
        <v>0</v>
      </c>
      <c r="G101" s="658">
        <f>'月別実績（3回目）'!P$196</f>
        <v>0</v>
      </c>
      <c r="H101" s="659">
        <f>'月別実績（3回目）'!P$119</f>
        <v>0</v>
      </c>
      <c r="I101" s="588">
        <f t="shared" si="44"/>
        <v>0</v>
      </c>
      <c r="J101" s="502">
        <f t="shared" si="49"/>
        <v>0</v>
      </c>
      <c r="K101" s="502">
        <f t="shared" si="50"/>
        <v>0</v>
      </c>
      <c r="L101" s="502">
        <f t="shared" si="51"/>
        <v>0</v>
      </c>
      <c r="M101" s="502">
        <f t="shared" si="54"/>
        <v>0</v>
      </c>
      <c r="N101" s="502">
        <f t="shared" si="45"/>
        <v>0</v>
      </c>
      <c r="O101" s="665" t="e">
        <f t="shared" si="46"/>
        <v>#DIV/0!</v>
      </c>
      <c r="P101" s="666" t="e">
        <f t="shared" si="47"/>
        <v>#DIV/0!</v>
      </c>
      <c r="Q101" s="3"/>
    </row>
    <row r="102" spans="1:17" s="35" customFormat="1" ht="26.25" customHeight="1" thickBot="1">
      <c r="B102" s="926" t="s">
        <v>146</v>
      </c>
      <c r="C102" s="927"/>
      <c r="D102" s="928"/>
      <c r="E102" s="660">
        <f>実績評価!$I$37</f>
        <v>0</v>
      </c>
      <c r="F102" s="661">
        <f>E102*$F$103</f>
        <v>0</v>
      </c>
      <c r="G102" s="660">
        <f>SUM(G90:G101)</f>
        <v>0</v>
      </c>
      <c r="H102" s="660">
        <f>SUM(H90:H101)</f>
        <v>0</v>
      </c>
      <c r="I102" s="329">
        <f t="shared" si="44"/>
        <v>0</v>
      </c>
      <c r="J102" s="503">
        <f>G102*$F$103</f>
        <v>0</v>
      </c>
      <c r="K102" s="503">
        <f>H102*$F$103</f>
        <v>0</v>
      </c>
      <c r="L102" s="503">
        <f>I102*$F$103</f>
        <v>0</v>
      </c>
      <c r="M102" s="503">
        <f t="shared" si="54"/>
        <v>0</v>
      </c>
      <c r="N102" s="503">
        <f t="shared" si="45"/>
        <v>0</v>
      </c>
      <c r="O102" s="667" t="e">
        <f t="shared" si="46"/>
        <v>#DIV/0!</v>
      </c>
      <c r="P102" s="668" t="e">
        <f t="shared" si="47"/>
        <v>#DIV/0!</v>
      </c>
      <c r="Q102" s="3"/>
    </row>
    <row r="103" spans="1:17" s="35" customFormat="1" ht="20.25" customHeight="1">
      <c r="B103" s="913" t="s">
        <v>184</v>
      </c>
      <c r="C103" s="913"/>
      <c r="D103" s="913"/>
      <c r="E103" s="913"/>
      <c r="F103" s="307">
        <f>実績評価!N60</f>
        <v>0</v>
      </c>
      <c r="G103" s="913" t="s">
        <v>225</v>
      </c>
      <c r="H103" s="913"/>
      <c r="I103" s="313"/>
      <c r="J103" s="313"/>
      <c r="K103" s="313"/>
      <c r="L103" s="313"/>
      <c r="M103" s="313"/>
      <c r="N103" s="662"/>
      <c r="O103" s="662"/>
      <c r="Q103" s="3"/>
    </row>
    <row r="104" spans="1:17" s="35" customFormat="1" ht="20.25" customHeight="1">
      <c r="B104" s="644"/>
      <c r="C104" s="644"/>
      <c r="D104" s="644"/>
      <c r="E104" s="644"/>
      <c r="F104" s="307"/>
      <c r="G104" s="644"/>
      <c r="H104" s="644"/>
      <c r="I104" s="313"/>
      <c r="J104" s="313"/>
      <c r="K104" s="313"/>
      <c r="L104" s="313"/>
      <c r="M104" s="313"/>
      <c r="N104" s="314"/>
      <c r="O104" s="314"/>
      <c r="Q104" s="3"/>
    </row>
    <row r="105" spans="1:17" s="35" customFormat="1" ht="21" customHeight="1">
      <c r="A105" s="3"/>
      <c r="B105" s="5" t="s">
        <v>319</v>
      </c>
      <c r="C105" s="5"/>
      <c r="D105" s="3"/>
      <c r="E105" s="3"/>
      <c r="F105" s="3"/>
      <c r="G105" s="3"/>
      <c r="H105" s="3"/>
      <c r="I105" s="3"/>
      <c r="J105" s="3"/>
      <c r="K105" s="3"/>
      <c r="L105" s="3"/>
      <c r="M105" s="3"/>
      <c r="N105" s="3"/>
      <c r="O105" s="3"/>
      <c r="P105" s="458" t="s">
        <v>460</v>
      </c>
      <c r="Q105" s="3"/>
    </row>
    <row r="106" spans="1:17" s="35" customFormat="1" ht="18.75" customHeight="1">
      <c r="A106" s="3"/>
      <c r="B106" s="915" t="e">
        <f>$B$2</f>
        <v>#N/A</v>
      </c>
      <c r="C106" s="914"/>
      <c r="D106" s="914"/>
      <c r="E106" s="914"/>
      <c r="F106" s="914"/>
      <c r="G106" s="914"/>
      <c r="H106" s="914"/>
      <c r="I106" s="914"/>
      <c r="J106" s="914"/>
      <c r="K106" s="914"/>
      <c r="L106" s="914"/>
      <c r="M106" s="914"/>
      <c r="N106" s="914"/>
      <c r="O106" s="914"/>
      <c r="P106" s="914"/>
      <c r="Q106" s="590"/>
    </row>
    <row r="107" spans="1:17" s="35" customFormat="1" ht="18.75" customHeight="1">
      <c r="A107" s="3"/>
      <c r="B107" s="915" t="e">
        <f>$B$3</f>
        <v>#N/A</v>
      </c>
      <c r="C107" s="914"/>
      <c r="D107" s="914"/>
      <c r="E107" s="914"/>
      <c r="F107" s="914"/>
      <c r="G107" s="914"/>
      <c r="H107" s="914"/>
      <c r="I107" s="914"/>
      <c r="J107" s="914"/>
      <c r="K107" s="914"/>
      <c r="L107" s="914"/>
      <c r="M107" s="914"/>
      <c r="N107" s="914"/>
      <c r="O107" s="914"/>
      <c r="P107" s="914"/>
      <c r="Q107" s="590"/>
    </row>
    <row r="108" spans="1:17" s="35" customFormat="1" ht="14.25" customHeight="1">
      <c r="A108" s="3"/>
      <c r="B108" s="5"/>
      <c r="C108" s="5"/>
      <c r="D108" s="3"/>
      <c r="E108" s="3"/>
      <c r="F108" s="3"/>
      <c r="G108" s="3"/>
      <c r="H108" s="3"/>
      <c r="I108" s="3"/>
      <c r="J108" s="3"/>
      <c r="K108" s="3"/>
      <c r="L108" s="3"/>
      <c r="M108" s="3"/>
      <c r="N108" s="3"/>
      <c r="O108" s="3"/>
      <c r="P108" s="3"/>
      <c r="Q108" s="3"/>
    </row>
    <row r="109" spans="1:17" s="35" customFormat="1" ht="24.75" customHeight="1">
      <c r="A109" s="3"/>
      <c r="B109" s="525"/>
      <c r="C109" s="525"/>
      <c r="D109" s="525"/>
      <c r="E109" s="525"/>
      <c r="F109" s="526" t="s">
        <v>332</v>
      </c>
      <c r="G109" s="589"/>
      <c r="H109" s="527" t="s">
        <v>310</v>
      </c>
      <c r="I109" s="525"/>
      <c r="J109" s="525"/>
      <c r="K109" s="525"/>
      <c r="L109" s="525"/>
      <c r="M109" s="525"/>
      <c r="N109" s="525"/>
      <c r="O109" s="525"/>
      <c r="P109" s="525"/>
      <c r="Q109" s="590" t="s">
        <v>338</v>
      </c>
    </row>
    <row r="110" spans="1:17" s="35" customFormat="1" ht="13.5" customHeight="1" thickBot="1">
      <c r="A110" s="3"/>
      <c r="B110" s="3"/>
      <c r="C110" s="3"/>
      <c r="D110" s="3"/>
      <c r="E110" s="3"/>
      <c r="F110" s="3"/>
      <c r="G110" s="3"/>
      <c r="H110" s="3"/>
      <c r="I110" s="3"/>
      <c r="J110" s="3"/>
      <c r="K110" s="3"/>
      <c r="L110" s="3"/>
      <c r="M110" s="3"/>
      <c r="N110" s="3"/>
      <c r="O110" s="3"/>
      <c r="P110" s="3"/>
      <c r="Q110" s="3"/>
    </row>
    <row r="111" spans="1:17" s="35" customFormat="1" ht="19.5" customHeight="1" thickBot="1">
      <c r="B111" s="429"/>
      <c r="C111" s="430"/>
      <c r="D111" s="430"/>
      <c r="E111" s="902" t="s">
        <v>136</v>
      </c>
      <c r="F111" s="909"/>
      <c r="G111" s="902" t="s">
        <v>137</v>
      </c>
      <c r="H111" s="903"/>
      <c r="I111" s="903"/>
      <c r="J111" s="903"/>
      <c r="K111" s="903"/>
      <c r="L111" s="903"/>
      <c r="M111" s="903"/>
      <c r="N111" s="903"/>
      <c r="O111" s="903"/>
      <c r="P111" s="909"/>
      <c r="Q111" s="3"/>
    </row>
    <row r="112" spans="1:17" s="35" customFormat="1" ht="16.5" customHeight="1">
      <c r="B112" s="902" t="s">
        <v>142</v>
      </c>
      <c r="C112" s="903"/>
      <c r="D112" s="909"/>
      <c r="E112" s="908" t="s">
        <v>226</v>
      </c>
      <c r="F112" s="909"/>
      <c r="G112" s="929" t="s">
        <v>138</v>
      </c>
      <c r="H112" s="930"/>
      <c r="I112" s="930"/>
      <c r="J112" s="930" t="s">
        <v>139</v>
      </c>
      <c r="K112" s="930"/>
      <c r="L112" s="930"/>
      <c r="M112" s="930" t="s">
        <v>140</v>
      </c>
      <c r="N112" s="930"/>
      <c r="O112" s="930" t="s">
        <v>141</v>
      </c>
      <c r="P112" s="931"/>
      <c r="Q112" s="3"/>
    </row>
    <row r="113" spans="2:17" s="35" customFormat="1" ht="15" customHeight="1">
      <c r="B113" s="904"/>
      <c r="C113" s="905"/>
      <c r="D113" s="937"/>
      <c r="E113" s="910"/>
      <c r="F113" s="911"/>
      <c r="G113" s="932" t="s">
        <v>235</v>
      </c>
      <c r="H113" s="896"/>
      <c r="I113" s="896"/>
      <c r="J113" s="896" t="s">
        <v>238</v>
      </c>
      <c r="K113" s="896"/>
      <c r="L113" s="896"/>
      <c r="M113" s="896" t="s">
        <v>239</v>
      </c>
      <c r="N113" s="896"/>
      <c r="O113" s="896" t="s">
        <v>240</v>
      </c>
      <c r="P113" s="897"/>
      <c r="Q113" s="3"/>
    </row>
    <row r="114" spans="2:17" s="35" customFormat="1" ht="39.75" customHeight="1">
      <c r="B114" s="904"/>
      <c r="C114" s="905"/>
      <c r="D114" s="937"/>
      <c r="E114" s="898" t="s">
        <v>412</v>
      </c>
      <c r="F114" s="900" t="s">
        <v>241</v>
      </c>
      <c r="G114" s="933" t="s">
        <v>413</v>
      </c>
      <c r="H114" s="935" t="s">
        <v>416</v>
      </c>
      <c r="I114" s="341" t="s">
        <v>242</v>
      </c>
      <c r="J114" s="341" t="s">
        <v>243</v>
      </c>
      <c r="K114" s="341" t="s">
        <v>244</v>
      </c>
      <c r="L114" s="341" t="s">
        <v>245</v>
      </c>
      <c r="M114" s="341" t="s">
        <v>246</v>
      </c>
      <c r="N114" s="341" t="s">
        <v>247</v>
      </c>
      <c r="O114" s="341" t="s">
        <v>250</v>
      </c>
      <c r="P114" s="345" t="s">
        <v>254</v>
      </c>
      <c r="Q114" s="3"/>
    </row>
    <row r="115" spans="2:17" s="35" customFormat="1" ht="20.25" customHeight="1" thickBot="1">
      <c r="B115" s="906"/>
      <c r="C115" s="907"/>
      <c r="D115" s="938"/>
      <c r="E115" s="899"/>
      <c r="F115" s="901"/>
      <c r="G115" s="934"/>
      <c r="H115" s="940"/>
      <c r="I115" s="332" t="s">
        <v>249</v>
      </c>
      <c r="J115" s="308" t="s">
        <v>143</v>
      </c>
      <c r="K115" s="308" t="s">
        <v>144</v>
      </c>
      <c r="L115" s="308" t="s">
        <v>145</v>
      </c>
      <c r="M115" s="332" t="s">
        <v>193</v>
      </c>
      <c r="N115" s="332" t="s">
        <v>248</v>
      </c>
      <c r="O115" s="332" t="s">
        <v>251</v>
      </c>
      <c r="P115" s="331" t="s">
        <v>252</v>
      </c>
      <c r="Q115" s="3"/>
    </row>
    <row r="116" spans="2:17" s="35" customFormat="1" ht="26.25" customHeight="1">
      <c r="B116" s="941" t="s">
        <v>332</v>
      </c>
      <c r="C116" s="919">
        <f>G109</f>
        <v>0</v>
      </c>
      <c r="D116" s="340" t="s">
        <v>236</v>
      </c>
      <c r="E116" s="653">
        <f>$E$102/12</f>
        <v>0</v>
      </c>
      <c r="F116" s="654">
        <f t="shared" ref="F116:F128" si="55">E116*$F$129</f>
        <v>0</v>
      </c>
      <c r="G116" s="653">
        <f>'月別実績（4回目）'!E$196</f>
        <v>0</v>
      </c>
      <c r="H116" s="655">
        <f>'月別実績（4回目）'!E$119</f>
        <v>0</v>
      </c>
      <c r="I116" s="505">
        <f t="shared" ref="I116:I125" si="56">G116-H116</f>
        <v>0</v>
      </c>
      <c r="J116" s="506">
        <f t="shared" ref="J116:J128" si="57">G116*$F$129</f>
        <v>0</v>
      </c>
      <c r="K116" s="506">
        <f t="shared" ref="K116:K128" si="58">H116*$F$129</f>
        <v>0</v>
      </c>
      <c r="L116" s="506">
        <f t="shared" ref="L116:L128" si="59">I116*$F$129</f>
        <v>0</v>
      </c>
      <c r="M116" s="506">
        <f>F116-J116</f>
        <v>0</v>
      </c>
      <c r="N116" s="506">
        <f t="shared" ref="N116:N125" si="60">F116-L116</f>
        <v>0</v>
      </c>
      <c r="O116" s="663" t="e">
        <f t="shared" ref="O116:O125" si="61">ROUNDDOWN(M116/F116,3)</f>
        <v>#DIV/0!</v>
      </c>
      <c r="P116" s="664" t="e">
        <f t="shared" ref="P116:P125" si="62">ROUNDDOWN(N116/F116,3)</f>
        <v>#DIV/0!</v>
      </c>
      <c r="Q116" s="3"/>
    </row>
    <row r="117" spans="2:17" s="35" customFormat="1" ht="26.25" customHeight="1">
      <c r="B117" s="942"/>
      <c r="C117" s="920"/>
      <c r="D117" s="347" t="s">
        <v>227</v>
      </c>
      <c r="E117" s="656">
        <f>$E$102/12</f>
        <v>0</v>
      </c>
      <c r="F117" s="654">
        <f t="shared" si="55"/>
        <v>0</v>
      </c>
      <c r="G117" s="653">
        <f>'月別実績（4回目）'!F$196</f>
        <v>0</v>
      </c>
      <c r="H117" s="657">
        <f>'月別実績（4回目）'!F$119</f>
        <v>0</v>
      </c>
      <c r="I117" s="306">
        <f t="shared" si="56"/>
        <v>0</v>
      </c>
      <c r="J117" s="500">
        <f t="shared" si="57"/>
        <v>0</v>
      </c>
      <c r="K117" s="500">
        <f t="shared" si="58"/>
        <v>0</v>
      </c>
      <c r="L117" s="500">
        <f t="shared" si="59"/>
        <v>0</v>
      </c>
      <c r="M117" s="500">
        <f>F117-J117</f>
        <v>0</v>
      </c>
      <c r="N117" s="500">
        <f t="shared" si="60"/>
        <v>0</v>
      </c>
      <c r="O117" s="665" t="e">
        <f t="shared" si="61"/>
        <v>#DIV/0!</v>
      </c>
      <c r="P117" s="666" t="e">
        <f t="shared" si="62"/>
        <v>#DIV/0!</v>
      </c>
      <c r="Q117" s="3"/>
    </row>
    <row r="118" spans="2:17" s="35" customFormat="1" ht="26.25" customHeight="1">
      <c r="B118" s="942"/>
      <c r="C118" s="920"/>
      <c r="D118" s="347" t="s">
        <v>228</v>
      </c>
      <c r="E118" s="656">
        <f t="shared" ref="E118:E127" si="63">$E$102/12</f>
        <v>0</v>
      </c>
      <c r="F118" s="654">
        <f t="shared" si="55"/>
        <v>0</v>
      </c>
      <c r="G118" s="656">
        <f>'月別実績（4回目）'!G$196</f>
        <v>0</v>
      </c>
      <c r="H118" s="657">
        <f>'月別実績（4回目）'!G$119</f>
        <v>0</v>
      </c>
      <c r="I118" s="306">
        <f t="shared" si="56"/>
        <v>0</v>
      </c>
      <c r="J118" s="500">
        <f t="shared" si="57"/>
        <v>0</v>
      </c>
      <c r="K118" s="500">
        <f t="shared" si="58"/>
        <v>0</v>
      </c>
      <c r="L118" s="500">
        <f t="shared" si="59"/>
        <v>0</v>
      </c>
      <c r="M118" s="500">
        <f>F118-J118</f>
        <v>0</v>
      </c>
      <c r="N118" s="500">
        <f t="shared" si="60"/>
        <v>0</v>
      </c>
      <c r="O118" s="665" t="e">
        <f t="shared" si="61"/>
        <v>#DIV/0!</v>
      </c>
      <c r="P118" s="666" t="e">
        <f t="shared" si="62"/>
        <v>#DIV/0!</v>
      </c>
      <c r="Q118" s="3"/>
    </row>
    <row r="119" spans="2:17" s="35" customFormat="1" ht="26.25" customHeight="1">
      <c r="B119" s="942"/>
      <c r="C119" s="920"/>
      <c r="D119" s="347" t="s">
        <v>229</v>
      </c>
      <c r="E119" s="656">
        <f t="shared" si="63"/>
        <v>0</v>
      </c>
      <c r="F119" s="654">
        <f t="shared" si="55"/>
        <v>0</v>
      </c>
      <c r="G119" s="656">
        <f>'月別実績（4回目）'!H$196</f>
        <v>0</v>
      </c>
      <c r="H119" s="657">
        <f>'月別実績（4回目）'!H$119</f>
        <v>0</v>
      </c>
      <c r="I119" s="306">
        <f t="shared" si="56"/>
        <v>0</v>
      </c>
      <c r="J119" s="500">
        <f t="shared" si="57"/>
        <v>0</v>
      </c>
      <c r="K119" s="500">
        <f t="shared" si="58"/>
        <v>0</v>
      </c>
      <c r="L119" s="500">
        <f t="shared" si="59"/>
        <v>0</v>
      </c>
      <c r="M119" s="500">
        <f>F119-J119</f>
        <v>0</v>
      </c>
      <c r="N119" s="500">
        <f t="shared" si="60"/>
        <v>0</v>
      </c>
      <c r="O119" s="665" t="e">
        <f t="shared" si="61"/>
        <v>#DIV/0!</v>
      </c>
      <c r="P119" s="666" t="e">
        <f t="shared" si="62"/>
        <v>#DIV/0!</v>
      </c>
      <c r="Q119" s="3"/>
    </row>
    <row r="120" spans="2:17" s="35" customFormat="1" ht="26.25" customHeight="1">
      <c r="B120" s="942"/>
      <c r="C120" s="920"/>
      <c r="D120" s="347" t="s">
        <v>230</v>
      </c>
      <c r="E120" s="656">
        <f t="shared" si="63"/>
        <v>0</v>
      </c>
      <c r="F120" s="654">
        <f t="shared" si="55"/>
        <v>0</v>
      </c>
      <c r="G120" s="656">
        <f>'月別実績（4回目）'!I$196</f>
        <v>0</v>
      </c>
      <c r="H120" s="657">
        <f>'月別実績（4回目）'!I$119</f>
        <v>0</v>
      </c>
      <c r="I120" s="306">
        <f t="shared" si="56"/>
        <v>0</v>
      </c>
      <c r="J120" s="500">
        <f t="shared" si="57"/>
        <v>0</v>
      </c>
      <c r="K120" s="500">
        <f t="shared" si="58"/>
        <v>0</v>
      </c>
      <c r="L120" s="500">
        <f t="shared" si="59"/>
        <v>0</v>
      </c>
      <c r="M120" s="500">
        <f t="shared" ref="M120:M125" si="64">F120-J120</f>
        <v>0</v>
      </c>
      <c r="N120" s="500">
        <f t="shared" si="60"/>
        <v>0</v>
      </c>
      <c r="O120" s="665" t="e">
        <f t="shared" si="61"/>
        <v>#DIV/0!</v>
      </c>
      <c r="P120" s="666" t="e">
        <f t="shared" si="62"/>
        <v>#DIV/0!</v>
      </c>
      <c r="Q120" s="3"/>
    </row>
    <row r="121" spans="2:17" s="35" customFormat="1" ht="26.25" customHeight="1">
      <c r="B121" s="942"/>
      <c r="C121" s="920"/>
      <c r="D121" s="347" t="s">
        <v>231</v>
      </c>
      <c r="E121" s="656">
        <f t="shared" si="63"/>
        <v>0</v>
      </c>
      <c r="F121" s="654">
        <f t="shared" si="55"/>
        <v>0</v>
      </c>
      <c r="G121" s="656">
        <f>'月別実績（4回目）'!J$196</f>
        <v>0</v>
      </c>
      <c r="H121" s="657">
        <f>'月別実績（4回目）'!J$119</f>
        <v>0</v>
      </c>
      <c r="I121" s="306">
        <f t="shared" si="56"/>
        <v>0</v>
      </c>
      <c r="J121" s="500">
        <f t="shared" si="57"/>
        <v>0</v>
      </c>
      <c r="K121" s="500">
        <f t="shared" si="58"/>
        <v>0</v>
      </c>
      <c r="L121" s="500">
        <f t="shared" si="59"/>
        <v>0</v>
      </c>
      <c r="M121" s="500">
        <f t="shared" si="64"/>
        <v>0</v>
      </c>
      <c r="N121" s="500">
        <f t="shared" si="60"/>
        <v>0</v>
      </c>
      <c r="O121" s="665" t="e">
        <f t="shared" si="61"/>
        <v>#DIV/0!</v>
      </c>
      <c r="P121" s="666" t="e">
        <f t="shared" si="62"/>
        <v>#DIV/0!</v>
      </c>
      <c r="Q121" s="3"/>
    </row>
    <row r="122" spans="2:17" s="35" customFormat="1" ht="26.25" customHeight="1">
      <c r="B122" s="942"/>
      <c r="C122" s="920"/>
      <c r="D122" s="347" t="s">
        <v>232</v>
      </c>
      <c r="E122" s="656">
        <f t="shared" si="63"/>
        <v>0</v>
      </c>
      <c r="F122" s="654">
        <f t="shared" si="55"/>
        <v>0</v>
      </c>
      <c r="G122" s="656">
        <f>'月別実績（4回目）'!K$196</f>
        <v>0</v>
      </c>
      <c r="H122" s="657">
        <f>'月別実績（4回目）'!K$119</f>
        <v>0</v>
      </c>
      <c r="I122" s="306">
        <f t="shared" si="56"/>
        <v>0</v>
      </c>
      <c r="J122" s="500">
        <f t="shared" si="57"/>
        <v>0</v>
      </c>
      <c r="K122" s="500">
        <f t="shared" si="58"/>
        <v>0</v>
      </c>
      <c r="L122" s="500">
        <f t="shared" si="59"/>
        <v>0</v>
      </c>
      <c r="M122" s="500">
        <f t="shared" si="64"/>
        <v>0</v>
      </c>
      <c r="N122" s="500">
        <f t="shared" si="60"/>
        <v>0</v>
      </c>
      <c r="O122" s="665" t="e">
        <f t="shared" si="61"/>
        <v>#DIV/0!</v>
      </c>
      <c r="P122" s="666" t="e">
        <f t="shared" si="62"/>
        <v>#DIV/0!</v>
      </c>
      <c r="Q122" s="3"/>
    </row>
    <row r="123" spans="2:17" s="35" customFormat="1" ht="26.25" customHeight="1">
      <c r="B123" s="942"/>
      <c r="C123" s="920"/>
      <c r="D123" s="347" t="s">
        <v>203</v>
      </c>
      <c r="E123" s="656">
        <f t="shared" si="63"/>
        <v>0</v>
      </c>
      <c r="F123" s="654">
        <f t="shared" si="55"/>
        <v>0</v>
      </c>
      <c r="G123" s="656">
        <f>'月別実績（4回目）'!L$196</f>
        <v>0</v>
      </c>
      <c r="H123" s="657">
        <f>'月別実績（4回目）'!L$119</f>
        <v>0</v>
      </c>
      <c r="I123" s="306">
        <f t="shared" si="56"/>
        <v>0</v>
      </c>
      <c r="J123" s="500">
        <f t="shared" si="57"/>
        <v>0</v>
      </c>
      <c r="K123" s="500">
        <f t="shared" si="58"/>
        <v>0</v>
      </c>
      <c r="L123" s="500">
        <f t="shared" si="59"/>
        <v>0</v>
      </c>
      <c r="M123" s="500">
        <f t="shared" si="64"/>
        <v>0</v>
      </c>
      <c r="N123" s="500">
        <f t="shared" si="60"/>
        <v>0</v>
      </c>
      <c r="O123" s="665" t="e">
        <f t="shared" si="61"/>
        <v>#DIV/0!</v>
      </c>
      <c r="P123" s="666" t="e">
        <f t="shared" si="62"/>
        <v>#DIV/0!</v>
      </c>
      <c r="Q123" s="3"/>
    </row>
    <row r="124" spans="2:17" s="35" customFormat="1" ht="26.25" customHeight="1">
      <c r="B124" s="943"/>
      <c r="C124" s="921"/>
      <c r="D124" s="347" t="s">
        <v>204</v>
      </c>
      <c r="E124" s="656">
        <f t="shared" si="63"/>
        <v>0</v>
      </c>
      <c r="F124" s="654">
        <f t="shared" si="55"/>
        <v>0</v>
      </c>
      <c r="G124" s="656">
        <f>'月別実績（4回目）'!M$196</f>
        <v>0</v>
      </c>
      <c r="H124" s="657">
        <f>'月別実績（4回目）'!M$119</f>
        <v>0</v>
      </c>
      <c r="I124" s="306">
        <f t="shared" si="56"/>
        <v>0</v>
      </c>
      <c r="J124" s="500">
        <f t="shared" si="57"/>
        <v>0</v>
      </c>
      <c r="K124" s="500">
        <f t="shared" si="58"/>
        <v>0</v>
      </c>
      <c r="L124" s="500">
        <f t="shared" si="59"/>
        <v>0</v>
      </c>
      <c r="M124" s="500">
        <f t="shared" si="64"/>
        <v>0</v>
      </c>
      <c r="N124" s="500">
        <f t="shared" si="60"/>
        <v>0</v>
      </c>
      <c r="O124" s="665" t="e">
        <f t="shared" si="61"/>
        <v>#DIV/0!</v>
      </c>
      <c r="P124" s="666" t="e">
        <f t="shared" si="62"/>
        <v>#DIV/0!</v>
      </c>
      <c r="Q124" s="3"/>
    </row>
    <row r="125" spans="2:17" s="35" customFormat="1" ht="26.25" customHeight="1">
      <c r="B125" s="944" t="s">
        <v>332</v>
      </c>
      <c r="C125" s="924">
        <f>C116+1</f>
        <v>1</v>
      </c>
      <c r="D125" s="347" t="s">
        <v>237</v>
      </c>
      <c r="E125" s="656">
        <f t="shared" si="63"/>
        <v>0</v>
      </c>
      <c r="F125" s="654">
        <f t="shared" si="55"/>
        <v>0</v>
      </c>
      <c r="G125" s="656">
        <f>'月別実績（4回目）'!N$196</f>
        <v>0</v>
      </c>
      <c r="H125" s="657">
        <f>'月別実績（4回目）'!N$119</f>
        <v>0</v>
      </c>
      <c r="I125" s="306">
        <f t="shared" si="56"/>
        <v>0</v>
      </c>
      <c r="J125" s="500">
        <f t="shared" si="57"/>
        <v>0</v>
      </c>
      <c r="K125" s="500">
        <f t="shared" si="58"/>
        <v>0</v>
      </c>
      <c r="L125" s="500">
        <f t="shared" si="59"/>
        <v>0</v>
      </c>
      <c r="M125" s="500">
        <f t="shared" si="64"/>
        <v>0</v>
      </c>
      <c r="N125" s="500">
        <f t="shared" si="60"/>
        <v>0</v>
      </c>
      <c r="O125" s="665" t="e">
        <f t="shared" si="61"/>
        <v>#DIV/0!</v>
      </c>
      <c r="P125" s="666" t="e">
        <f t="shared" si="62"/>
        <v>#DIV/0!</v>
      </c>
      <c r="Q125" s="3"/>
    </row>
    <row r="126" spans="2:17" s="35" customFormat="1" ht="26.25" customHeight="1">
      <c r="B126" s="945"/>
      <c r="C126" s="920"/>
      <c r="D126" s="347" t="s">
        <v>233</v>
      </c>
      <c r="E126" s="656">
        <f t="shared" si="63"/>
        <v>0</v>
      </c>
      <c r="F126" s="654">
        <f t="shared" si="55"/>
        <v>0</v>
      </c>
      <c r="G126" s="656">
        <f>'月別実績（4回目）'!O$196</f>
        <v>0</v>
      </c>
      <c r="H126" s="657">
        <f>'月別実績（4回目）'!O$119</f>
        <v>0</v>
      </c>
      <c r="I126" s="306">
        <f>G126-H126</f>
        <v>0</v>
      </c>
      <c r="J126" s="500">
        <f t="shared" si="57"/>
        <v>0</v>
      </c>
      <c r="K126" s="500">
        <f t="shared" si="58"/>
        <v>0</v>
      </c>
      <c r="L126" s="500">
        <f t="shared" si="59"/>
        <v>0</v>
      </c>
      <c r="M126" s="500">
        <f>F126-J126</f>
        <v>0</v>
      </c>
      <c r="N126" s="500">
        <f>F126-L126</f>
        <v>0</v>
      </c>
      <c r="O126" s="665" t="e">
        <f>ROUNDDOWN(M126/F126,3)</f>
        <v>#DIV/0!</v>
      </c>
      <c r="P126" s="666" t="e">
        <f>ROUNDDOWN(N126/F126,3)</f>
        <v>#DIV/0!</v>
      </c>
      <c r="Q126" s="3"/>
    </row>
    <row r="127" spans="2:17" s="35" customFormat="1" ht="26.25" customHeight="1" thickBot="1">
      <c r="B127" s="946"/>
      <c r="C127" s="925"/>
      <c r="D127" s="348" t="s">
        <v>234</v>
      </c>
      <c r="E127" s="656">
        <f t="shared" si="63"/>
        <v>0</v>
      </c>
      <c r="F127" s="654">
        <f t="shared" si="55"/>
        <v>0</v>
      </c>
      <c r="G127" s="658">
        <f>'月別実績（4回目）'!P$196</f>
        <v>0</v>
      </c>
      <c r="H127" s="659">
        <f>'月別実績（4回目）'!P$119</f>
        <v>0</v>
      </c>
      <c r="I127" s="588">
        <f t="shared" ref="I127:I128" si="65">G127-H127</f>
        <v>0</v>
      </c>
      <c r="J127" s="502">
        <f t="shared" si="57"/>
        <v>0</v>
      </c>
      <c r="K127" s="502">
        <f t="shared" si="58"/>
        <v>0</v>
      </c>
      <c r="L127" s="502">
        <f t="shared" si="59"/>
        <v>0</v>
      </c>
      <c r="M127" s="502">
        <f t="shared" ref="M127:M128" si="66">F127-J127</f>
        <v>0</v>
      </c>
      <c r="N127" s="502">
        <f t="shared" ref="N127:N128" si="67">F127-L127</f>
        <v>0</v>
      </c>
      <c r="O127" s="665" t="e">
        <f t="shared" ref="O127:O128" si="68">ROUNDDOWN(M127/F127,3)</f>
        <v>#DIV/0!</v>
      </c>
      <c r="P127" s="666" t="e">
        <f t="shared" ref="P127:P128" si="69">ROUNDDOWN(N127/F127,3)</f>
        <v>#DIV/0!</v>
      </c>
      <c r="Q127" s="3"/>
    </row>
    <row r="128" spans="2:17" s="35" customFormat="1" ht="26.25" customHeight="1" thickBot="1">
      <c r="B128" s="926" t="s">
        <v>146</v>
      </c>
      <c r="C128" s="927"/>
      <c r="D128" s="928"/>
      <c r="E128" s="660">
        <f>実績評価!$I$37</f>
        <v>0</v>
      </c>
      <c r="F128" s="327">
        <f t="shared" si="55"/>
        <v>0</v>
      </c>
      <c r="G128" s="660">
        <f>SUM(G116:G127)</f>
        <v>0</v>
      </c>
      <c r="H128" s="660">
        <f>SUM(H116:H127)</f>
        <v>0</v>
      </c>
      <c r="I128" s="329">
        <f t="shared" si="65"/>
        <v>0</v>
      </c>
      <c r="J128" s="503">
        <f t="shared" si="57"/>
        <v>0</v>
      </c>
      <c r="K128" s="503">
        <f t="shared" si="58"/>
        <v>0</v>
      </c>
      <c r="L128" s="503">
        <f t="shared" si="59"/>
        <v>0</v>
      </c>
      <c r="M128" s="503">
        <f t="shared" si="66"/>
        <v>0</v>
      </c>
      <c r="N128" s="503">
        <f t="shared" si="67"/>
        <v>0</v>
      </c>
      <c r="O128" s="667" t="e">
        <f t="shared" si="68"/>
        <v>#DIV/0!</v>
      </c>
      <c r="P128" s="668" t="e">
        <f t="shared" si="69"/>
        <v>#DIV/0!</v>
      </c>
      <c r="Q128" s="3"/>
    </row>
    <row r="129" spans="1:17" s="35" customFormat="1" ht="20.25" customHeight="1">
      <c r="B129" s="913" t="s">
        <v>184</v>
      </c>
      <c r="C129" s="913"/>
      <c r="D129" s="913"/>
      <c r="E129" s="913"/>
      <c r="F129" s="307">
        <f>実績評価!H77</f>
        <v>0</v>
      </c>
      <c r="G129" s="913" t="s">
        <v>221</v>
      </c>
      <c r="H129" s="913"/>
      <c r="I129" s="313"/>
      <c r="J129" s="313"/>
      <c r="K129" s="313"/>
      <c r="L129" s="313"/>
      <c r="M129" s="313"/>
      <c r="N129" s="662"/>
      <c r="O129" s="662"/>
      <c r="Q129" s="3"/>
    </row>
    <row r="130" spans="1:17" s="35" customFormat="1" ht="20.25" customHeight="1">
      <c r="B130" s="644"/>
      <c r="C130" s="644"/>
      <c r="D130" s="644"/>
      <c r="E130" s="644"/>
      <c r="F130" s="307"/>
      <c r="G130" s="644"/>
      <c r="H130" s="644"/>
      <c r="I130" s="313"/>
      <c r="J130" s="313"/>
      <c r="K130" s="313"/>
      <c r="L130" s="313"/>
      <c r="M130" s="313"/>
      <c r="N130" s="314"/>
      <c r="O130" s="314"/>
      <c r="Q130" s="3"/>
    </row>
    <row r="131" spans="1:17" s="35" customFormat="1" ht="21" customHeight="1">
      <c r="A131" s="3"/>
      <c r="B131" s="5" t="s">
        <v>319</v>
      </c>
      <c r="C131" s="5"/>
      <c r="D131" s="3"/>
      <c r="E131" s="3"/>
      <c r="F131" s="3"/>
      <c r="G131" s="3"/>
      <c r="H131" s="3"/>
      <c r="I131" s="3"/>
      <c r="J131" s="3"/>
      <c r="K131" s="3"/>
      <c r="L131" s="3"/>
      <c r="M131" s="3"/>
      <c r="N131" s="3"/>
      <c r="O131" s="3"/>
      <c r="P131" s="458" t="s">
        <v>461</v>
      </c>
      <c r="Q131" s="3"/>
    </row>
    <row r="132" spans="1:17" s="35" customFormat="1" ht="18.75" customHeight="1">
      <c r="A132" s="3"/>
      <c r="B132" s="915" t="e">
        <f>$B$2</f>
        <v>#N/A</v>
      </c>
      <c r="C132" s="914"/>
      <c r="D132" s="914"/>
      <c r="E132" s="914"/>
      <c r="F132" s="914"/>
      <c r="G132" s="914"/>
      <c r="H132" s="914"/>
      <c r="I132" s="914"/>
      <c r="J132" s="914"/>
      <c r="K132" s="914"/>
      <c r="L132" s="914"/>
      <c r="M132" s="914"/>
      <c r="N132" s="914"/>
      <c r="O132" s="914"/>
      <c r="P132" s="914"/>
      <c r="Q132" s="590"/>
    </row>
    <row r="133" spans="1:17" s="35" customFormat="1" ht="18.75" customHeight="1">
      <c r="A133" s="3"/>
      <c r="B133" s="915" t="e">
        <f>$B$3</f>
        <v>#N/A</v>
      </c>
      <c r="C133" s="914"/>
      <c r="D133" s="914"/>
      <c r="E133" s="914"/>
      <c r="F133" s="914"/>
      <c r="G133" s="914"/>
      <c r="H133" s="914"/>
      <c r="I133" s="914"/>
      <c r="J133" s="914"/>
      <c r="K133" s="914"/>
      <c r="L133" s="914"/>
      <c r="M133" s="914"/>
      <c r="N133" s="914"/>
      <c r="O133" s="914"/>
      <c r="P133" s="914"/>
      <c r="Q133" s="590"/>
    </row>
    <row r="134" spans="1:17" s="35" customFormat="1" ht="14.25" customHeight="1">
      <c r="A134" s="3"/>
      <c r="B134" s="5"/>
      <c r="C134" s="5"/>
      <c r="D134" s="3"/>
      <c r="E134" s="3"/>
      <c r="F134" s="3"/>
      <c r="G134" s="3"/>
      <c r="H134" s="3"/>
      <c r="I134" s="3"/>
      <c r="J134" s="3"/>
      <c r="K134" s="3"/>
      <c r="L134" s="3"/>
      <c r="M134" s="3"/>
      <c r="N134" s="3"/>
      <c r="O134" s="3"/>
      <c r="P134" s="3"/>
      <c r="Q134" s="3"/>
    </row>
    <row r="135" spans="1:17" s="35" customFormat="1" ht="24.75" customHeight="1">
      <c r="A135" s="3"/>
      <c r="B135" s="525"/>
      <c r="C135" s="525"/>
      <c r="D135" s="525"/>
      <c r="E135" s="525"/>
      <c r="F135" s="526" t="s">
        <v>332</v>
      </c>
      <c r="G135" s="589"/>
      <c r="H135" s="527" t="s">
        <v>310</v>
      </c>
      <c r="I135" s="525"/>
      <c r="J135" s="525"/>
      <c r="K135" s="525"/>
      <c r="L135" s="525"/>
      <c r="M135" s="525"/>
      <c r="N135" s="525"/>
      <c r="O135" s="525"/>
      <c r="P135" s="525"/>
      <c r="Q135" s="590" t="s">
        <v>338</v>
      </c>
    </row>
    <row r="136" spans="1:17" s="35" customFormat="1" ht="13.5" customHeight="1" thickBot="1">
      <c r="A136" s="3"/>
      <c r="B136" s="3"/>
      <c r="C136" s="3"/>
      <c r="D136" s="3"/>
      <c r="E136" s="3"/>
      <c r="F136" s="3"/>
      <c r="G136" s="3"/>
      <c r="H136" s="3"/>
      <c r="I136" s="3"/>
      <c r="J136" s="3"/>
      <c r="K136" s="3"/>
      <c r="L136" s="3"/>
      <c r="M136" s="3"/>
      <c r="N136" s="3"/>
      <c r="O136" s="3"/>
      <c r="P136" s="3"/>
      <c r="Q136" s="3"/>
    </row>
    <row r="137" spans="1:17" s="35" customFormat="1" ht="19.5" customHeight="1" thickBot="1">
      <c r="B137" s="429"/>
      <c r="C137" s="430"/>
      <c r="D137" s="430"/>
      <c r="E137" s="902" t="s">
        <v>136</v>
      </c>
      <c r="F137" s="909"/>
      <c r="G137" s="902" t="s">
        <v>137</v>
      </c>
      <c r="H137" s="903"/>
      <c r="I137" s="903"/>
      <c r="J137" s="903"/>
      <c r="K137" s="903"/>
      <c r="L137" s="903"/>
      <c r="M137" s="903"/>
      <c r="N137" s="903"/>
      <c r="O137" s="903"/>
      <c r="P137" s="909"/>
      <c r="Q137" s="3"/>
    </row>
    <row r="138" spans="1:17" s="35" customFormat="1" ht="16.5" customHeight="1">
      <c r="B138" s="902" t="s">
        <v>142</v>
      </c>
      <c r="C138" s="903"/>
      <c r="D138" s="909"/>
      <c r="E138" s="908" t="s">
        <v>226</v>
      </c>
      <c r="F138" s="909"/>
      <c r="G138" s="929" t="s">
        <v>138</v>
      </c>
      <c r="H138" s="930"/>
      <c r="I138" s="930"/>
      <c r="J138" s="930" t="s">
        <v>139</v>
      </c>
      <c r="K138" s="930"/>
      <c r="L138" s="930"/>
      <c r="M138" s="930" t="s">
        <v>140</v>
      </c>
      <c r="N138" s="930"/>
      <c r="O138" s="930" t="s">
        <v>141</v>
      </c>
      <c r="P138" s="931"/>
      <c r="Q138" s="3"/>
    </row>
    <row r="139" spans="1:17" s="35" customFormat="1" ht="15" customHeight="1">
      <c r="B139" s="904"/>
      <c r="C139" s="905"/>
      <c r="D139" s="937"/>
      <c r="E139" s="910"/>
      <c r="F139" s="911"/>
      <c r="G139" s="932" t="s">
        <v>235</v>
      </c>
      <c r="H139" s="896"/>
      <c r="I139" s="896"/>
      <c r="J139" s="896" t="s">
        <v>238</v>
      </c>
      <c r="K139" s="896"/>
      <c r="L139" s="896"/>
      <c r="M139" s="896" t="s">
        <v>239</v>
      </c>
      <c r="N139" s="896"/>
      <c r="O139" s="896" t="s">
        <v>240</v>
      </c>
      <c r="P139" s="897"/>
      <c r="Q139" s="3"/>
    </row>
    <row r="140" spans="1:17" s="35" customFormat="1" ht="39.75" customHeight="1">
      <c r="B140" s="904"/>
      <c r="C140" s="905"/>
      <c r="D140" s="937"/>
      <c r="E140" s="898" t="s">
        <v>412</v>
      </c>
      <c r="F140" s="900" t="s">
        <v>241</v>
      </c>
      <c r="G140" s="933" t="s">
        <v>413</v>
      </c>
      <c r="H140" s="935" t="s">
        <v>416</v>
      </c>
      <c r="I140" s="341" t="s">
        <v>242</v>
      </c>
      <c r="J140" s="341" t="s">
        <v>243</v>
      </c>
      <c r="K140" s="341" t="s">
        <v>244</v>
      </c>
      <c r="L140" s="341" t="s">
        <v>245</v>
      </c>
      <c r="M140" s="341" t="s">
        <v>246</v>
      </c>
      <c r="N140" s="341" t="s">
        <v>247</v>
      </c>
      <c r="O140" s="341" t="s">
        <v>250</v>
      </c>
      <c r="P140" s="345" t="s">
        <v>254</v>
      </c>
      <c r="Q140" s="3"/>
    </row>
    <row r="141" spans="1:17" s="35" customFormat="1" ht="20.25" customHeight="1" thickBot="1">
      <c r="B141" s="906"/>
      <c r="C141" s="907"/>
      <c r="D141" s="938"/>
      <c r="E141" s="899"/>
      <c r="F141" s="901"/>
      <c r="G141" s="934"/>
      <c r="H141" s="940"/>
      <c r="I141" s="332" t="s">
        <v>249</v>
      </c>
      <c r="J141" s="308" t="s">
        <v>143</v>
      </c>
      <c r="K141" s="308" t="s">
        <v>144</v>
      </c>
      <c r="L141" s="308" t="s">
        <v>145</v>
      </c>
      <c r="M141" s="332" t="s">
        <v>193</v>
      </c>
      <c r="N141" s="332" t="s">
        <v>248</v>
      </c>
      <c r="O141" s="332" t="s">
        <v>251</v>
      </c>
      <c r="P141" s="331" t="s">
        <v>252</v>
      </c>
      <c r="Q141" s="3"/>
    </row>
    <row r="142" spans="1:17" s="35" customFormat="1" ht="26.25" customHeight="1">
      <c r="B142" s="941" t="s">
        <v>332</v>
      </c>
      <c r="C142" s="919">
        <f>G135</f>
        <v>0</v>
      </c>
      <c r="D142" s="340" t="s">
        <v>236</v>
      </c>
      <c r="E142" s="653">
        <f>$E$102/12</f>
        <v>0</v>
      </c>
      <c r="F142" s="654">
        <f t="shared" ref="F142:F154" si="70">E142*$F$155</f>
        <v>0</v>
      </c>
      <c r="G142" s="653">
        <f>'月別実績（5回目）'!E$196</f>
        <v>0</v>
      </c>
      <c r="H142" s="655">
        <f>'月別実績（5回目）'!E$119</f>
        <v>0</v>
      </c>
      <c r="I142" s="505">
        <f t="shared" ref="I142:I151" si="71">G142-H142</f>
        <v>0</v>
      </c>
      <c r="J142" s="506">
        <f t="shared" ref="J142:J154" si="72">G142*$F$155</f>
        <v>0</v>
      </c>
      <c r="K142" s="506">
        <f t="shared" ref="K142:K154" si="73">H142*$F$155</f>
        <v>0</v>
      </c>
      <c r="L142" s="506">
        <f t="shared" ref="L142:L154" si="74">I142*$F$155</f>
        <v>0</v>
      </c>
      <c r="M142" s="506">
        <f>F142-J142</f>
        <v>0</v>
      </c>
      <c r="N142" s="506">
        <f t="shared" ref="N142:N151" si="75">F142-L142</f>
        <v>0</v>
      </c>
      <c r="O142" s="663" t="e">
        <f t="shared" ref="O142:O151" si="76">ROUNDDOWN(M142/F142,3)</f>
        <v>#DIV/0!</v>
      </c>
      <c r="P142" s="664" t="e">
        <f t="shared" ref="P142:P151" si="77">ROUNDDOWN(N142/F142,3)</f>
        <v>#DIV/0!</v>
      </c>
      <c r="Q142" s="3"/>
    </row>
    <row r="143" spans="1:17" s="35" customFormat="1" ht="26.25" customHeight="1">
      <c r="B143" s="942"/>
      <c r="C143" s="920"/>
      <c r="D143" s="347" t="s">
        <v>227</v>
      </c>
      <c r="E143" s="656">
        <f>$E$102/12</f>
        <v>0</v>
      </c>
      <c r="F143" s="654">
        <f t="shared" si="70"/>
        <v>0</v>
      </c>
      <c r="G143" s="656">
        <f>'月別実績（5回目）'!F$196</f>
        <v>0</v>
      </c>
      <c r="H143" s="657">
        <f>'月別実績（5回目）'!F$119</f>
        <v>0</v>
      </c>
      <c r="I143" s="306">
        <f t="shared" si="71"/>
        <v>0</v>
      </c>
      <c r="J143" s="500">
        <f t="shared" si="72"/>
        <v>0</v>
      </c>
      <c r="K143" s="500">
        <f t="shared" si="73"/>
        <v>0</v>
      </c>
      <c r="L143" s="500">
        <f t="shared" si="74"/>
        <v>0</v>
      </c>
      <c r="M143" s="500">
        <f>F143-J143</f>
        <v>0</v>
      </c>
      <c r="N143" s="500">
        <f t="shared" si="75"/>
        <v>0</v>
      </c>
      <c r="O143" s="665" t="e">
        <f t="shared" si="76"/>
        <v>#DIV/0!</v>
      </c>
      <c r="P143" s="666" t="e">
        <f t="shared" si="77"/>
        <v>#DIV/0!</v>
      </c>
      <c r="Q143" s="3"/>
    </row>
    <row r="144" spans="1:17" s="35" customFormat="1" ht="26.25" customHeight="1">
      <c r="B144" s="942"/>
      <c r="C144" s="920"/>
      <c r="D144" s="347" t="s">
        <v>228</v>
      </c>
      <c r="E144" s="656">
        <f t="shared" ref="E144:E153" si="78">$E$102/12</f>
        <v>0</v>
      </c>
      <c r="F144" s="654">
        <f t="shared" si="70"/>
        <v>0</v>
      </c>
      <c r="G144" s="656">
        <f>'月別実績（5回目）'!G$196</f>
        <v>0</v>
      </c>
      <c r="H144" s="657">
        <f>'月別実績（5回目）'!G$119</f>
        <v>0</v>
      </c>
      <c r="I144" s="306">
        <f t="shared" si="71"/>
        <v>0</v>
      </c>
      <c r="J144" s="500">
        <f t="shared" si="72"/>
        <v>0</v>
      </c>
      <c r="K144" s="500">
        <f t="shared" si="73"/>
        <v>0</v>
      </c>
      <c r="L144" s="500">
        <f t="shared" si="74"/>
        <v>0</v>
      </c>
      <c r="M144" s="500">
        <f>F144-J144</f>
        <v>0</v>
      </c>
      <c r="N144" s="500">
        <f t="shared" si="75"/>
        <v>0</v>
      </c>
      <c r="O144" s="665" t="e">
        <f t="shared" si="76"/>
        <v>#DIV/0!</v>
      </c>
      <c r="P144" s="666" t="e">
        <f t="shared" si="77"/>
        <v>#DIV/0!</v>
      </c>
      <c r="Q144" s="3"/>
    </row>
    <row r="145" spans="2:17" s="35" customFormat="1" ht="26.25" customHeight="1">
      <c r="B145" s="942"/>
      <c r="C145" s="920"/>
      <c r="D145" s="347" t="s">
        <v>229</v>
      </c>
      <c r="E145" s="656">
        <f t="shared" si="78"/>
        <v>0</v>
      </c>
      <c r="F145" s="654">
        <f t="shared" si="70"/>
        <v>0</v>
      </c>
      <c r="G145" s="656">
        <f>'月別実績（5回目）'!H$196</f>
        <v>0</v>
      </c>
      <c r="H145" s="657">
        <f>'月別実績（5回目）'!H$119</f>
        <v>0</v>
      </c>
      <c r="I145" s="306">
        <f t="shared" si="71"/>
        <v>0</v>
      </c>
      <c r="J145" s="500">
        <f t="shared" si="72"/>
        <v>0</v>
      </c>
      <c r="K145" s="500">
        <f t="shared" si="73"/>
        <v>0</v>
      </c>
      <c r="L145" s="500">
        <f t="shared" si="74"/>
        <v>0</v>
      </c>
      <c r="M145" s="500">
        <f>F145-J145</f>
        <v>0</v>
      </c>
      <c r="N145" s="500">
        <f t="shared" si="75"/>
        <v>0</v>
      </c>
      <c r="O145" s="665" t="e">
        <f t="shared" si="76"/>
        <v>#DIV/0!</v>
      </c>
      <c r="P145" s="666" t="e">
        <f t="shared" si="77"/>
        <v>#DIV/0!</v>
      </c>
      <c r="Q145" s="3"/>
    </row>
    <row r="146" spans="2:17" s="35" customFormat="1" ht="26.25" customHeight="1">
      <c r="B146" s="942"/>
      <c r="C146" s="920"/>
      <c r="D146" s="347" t="s">
        <v>230</v>
      </c>
      <c r="E146" s="656">
        <f t="shared" si="78"/>
        <v>0</v>
      </c>
      <c r="F146" s="654">
        <f t="shared" si="70"/>
        <v>0</v>
      </c>
      <c r="G146" s="656">
        <f>'月別実績（5回目）'!I$196</f>
        <v>0</v>
      </c>
      <c r="H146" s="657">
        <f>'月別実績（5回目）'!I$119</f>
        <v>0</v>
      </c>
      <c r="I146" s="306">
        <f t="shared" si="71"/>
        <v>0</v>
      </c>
      <c r="J146" s="500">
        <f t="shared" si="72"/>
        <v>0</v>
      </c>
      <c r="K146" s="500">
        <f t="shared" si="73"/>
        <v>0</v>
      </c>
      <c r="L146" s="500">
        <f t="shared" si="74"/>
        <v>0</v>
      </c>
      <c r="M146" s="500">
        <f t="shared" ref="M146:M151" si="79">F146-J146</f>
        <v>0</v>
      </c>
      <c r="N146" s="500">
        <f t="shared" si="75"/>
        <v>0</v>
      </c>
      <c r="O146" s="665" t="e">
        <f t="shared" si="76"/>
        <v>#DIV/0!</v>
      </c>
      <c r="P146" s="666" t="e">
        <f t="shared" si="77"/>
        <v>#DIV/0!</v>
      </c>
      <c r="Q146" s="3"/>
    </row>
    <row r="147" spans="2:17" s="35" customFormat="1" ht="26.25" customHeight="1">
      <c r="B147" s="942"/>
      <c r="C147" s="920"/>
      <c r="D147" s="347" t="s">
        <v>231</v>
      </c>
      <c r="E147" s="656">
        <f t="shared" si="78"/>
        <v>0</v>
      </c>
      <c r="F147" s="654">
        <f t="shared" si="70"/>
        <v>0</v>
      </c>
      <c r="G147" s="656">
        <f>'月別実績（5回目）'!J$196</f>
        <v>0</v>
      </c>
      <c r="H147" s="657">
        <f>'月別実績（5回目）'!J$119</f>
        <v>0</v>
      </c>
      <c r="I147" s="306">
        <f t="shared" si="71"/>
        <v>0</v>
      </c>
      <c r="J147" s="500">
        <f t="shared" si="72"/>
        <v>0</v>
      </c>
      <c r="K147" s="500">
        <f t="shared" si="73"/>
        <v>0</v>
      </c>
      <c r="L147" s="500">
        <f t="shared" si="74"/>
        <v>0</v>
      </c>
      <c r="M147" s="500">
        <f t="shared" si="79"/>
        <v>0</v>
      </c>
      <c r="N147" s="500">
        <f t="shared" si="75"/>
        <v>0</v>
      </c>
      <c r="O147" s="665" t="e">
        <f t="shared" si="76"/>
        <v>#DIV/0!</v>
      </c>
      <c r="P147" s="666" t="e">
        <f t="shared" si="77"/>
        <v>#DIV/0!</v>
      </c>
      <c r="Q147" s="3"/>
    </row>
    <row r="148" spans="2:17" s="35" customFormat="1" ht="26.25" customHeight="1">
      <c r="B148" s="942"/>
      <c r="C148" s="920"/>
      <c r="D148" s="347" t="s">
        <v>232</v>
      </c>
      <c r="E148" s="656">
        <f t="shared" si="78"/>
        <v>0</v>
      </c>
      <c r="F148" s="654">
        <f t="shared" si="70"/>
        <v>0</v>
      </c>
      <c r="G148" s="656">
        <f>'月別実績（5回目）'!K$196</f>
        <v>0</v>
      </c>
      <c r="H148" s="657">
        <f>'月別実績（5回目）'!K$119</f>
        <v>0</v>
      </c>
      <c r="I148" s="306">
        <f t="shared" si="71"/>
        <v>0</v>
      </c>
      <c r="J148" s="500">
        <f t="shared" si="72"/>
        <v>0</v>
      </c>
      <c r="K148" s="500">
        <f t="shared" si="73"/>
        <v>0</v>
      </c>
      <c r="L148" s="500">
        <f t="shared" si="74"/>
        <v>0</v>
      </c>
      <c r="M148" s="500">
        <f t="shared" si="79"/>
        <v>0</v>
      </c>
      <c r="N148" s="500">
        <f t="shared" si="75"/>
        <v>0</v>
      </c>
      <c r="O148" s="665" t="e">
        <f t="shared" si="76"/>
        <v>#DIV/0!</v>
      </c>
      <c r="P148" s="666" t="e">
        <f t="shared" si="77"/>
        <v>#DIV/0!</v>
      </c>
      <c r="Q148" s="3"/>
    </row>
    <row r="149" spans="2:17" s="35" customFormat="1" ht="26.25" customHeight="1">
      <c r="B149" s="942"/>
      <c r="C149" s="920"/>
      <c r="D149" s="347" t="s">
        <v>203</v>
      </c>
      <c r="E149" s="656">
        <f t="shared" si="78"/>
        <v>0</v>
      </c>
      <c r="F149" s="654">
        <f t="shared" si="70"/>
        <v>0</v>
      </c>
      <c r="G149" s="656">
        <f>'月別実績（5回目）'!L$196</f>
        <v>0</v>
      </c>
      <c r="H149" s="657">
        <f>'月別実績（5回目）'!L$119</f>
        <v>0</v>
      </c>
      <c r="I149" s="306">
        <f t="shared" si="71"/>
        <v>0</v>
      </c>
      <c r="J149" s="500">
        <f t="shared" si="72"/>
        <v>0</v>
      </c>
      <c r="K149" s="500">
        <f t="shared" si="73"/>
        <v>0</v>
      </c>
      <c r="L149" s="500">
        <f t="shared" si="74"/>
        <v>0</v>
      </c>
      <c r="M149" s="500">
        <f t="shared" si="79"/>
        <v>0</v>
      </c>
      <c r="N149" s="500">
        <f t="shared" si="75"/>
        <v>0</v>
      </c>
      <c r="O149" s="665" t="e">
        <f t="shared" si="76"/>
        <v>#DIV/0!</v>
      </c>
      <c r="P149" s="666" t="e">
        <f t="shared" si="77"/>
        <v>#DIV/0!</v>
      </c>
      <c r="Q149" s="3"/>
    </row>
    <row r="150" spans="2:17" s="35" customFormat="1" ht="26.25" customHeight="1">
      <c r="B150" s="943"/>
      <c r="C150" s="921"/>
      <c r="D150" s="347" t="s">
        <v>204</v>
      </c>
      <c r="E150" s="656">
        <f t="shared" si="78"/>
        <v>0</v>
      </c>
      <c r="F150" s="654">
        <f t="shared" si="70"/>
        <v>0</v>
      </c>
      <c r="G150" s="656">
        <f>'月別実績（5回目）'!M$196</f>
        <v>0</v>
      </c>
      <c r="H150" s="657">
        <f>'月別実績（5回目）'!M$119</f>
        <v>0</v>
      </c>
      <c r="I150" s="306">
        <f t="shared" si="71"/>
        <v>0</v>
      </c>
      <c r="J150" s="500">
        <f t="shared" si="72"/>
        <v>0</v>
      </c>
      <c r="K150" s="500">
        <f t="shared" si="73"/>
        <v>0</v>
      </c>
      <c r="L150" s="500">
        <f t="shared" si="74"/>
        <v>0</v>
      </c>
      <c r="M150" s="500">
        <f t="shared" si="79"/>
        <v>0</v>
      </c>
      <c r="N150" s="500">
        <f t="shared" si="75"/>
        <v>0</v>
      </c>
      <c r="O150" s="665" t="e">
        <f t="shared" si="76"/>
        <v>#DIV/0!</v>
      </c>
      <c r="P150" s="666" t="e">
        <f t="shared" si="77"/>
        <v>#DIV/0!</v>
      </c>
      <c r="Q150" s="3"/>
    </row>
    <row r="151" spans="2:17" s="35" customFormat="1" ht="26.25" customHeight="1">
      <c r="B151" s="944" t="s">
        <v>332</v>
      </c>
      <c r="C151" s="924">
        <f>C142+1</f>
        <v>1</v>
      </c>
      <c r="D151" s="347" t="s">
        <v>237</v>
      </c>
      <c r="E151" s="656">
        <f t="shared" si="78"/>
        <v>0</v>
      </c>
      <c r="F151" s="654">
        <f t="shared" si="70"/>
        <v>0</v>
      </c>
      <c r="G151" s="656">
        <f>'月別実績（5回目）'!N$196</f>
        <v>0</v>
      </c>
      <c r="H151" s="657">
        <f>'月別実績（5回目）'!N$119</f>
        <v>0</v>
      </c>
      <c r="I151" s="306">
        <f t="shared" si="71"/>
        <v>0</v>
      </c>
      <c r="J151" s="500">
        <f t="shared" si="72"/>
        <v>0</v>
      </c>
      <c r="K151" s="500">
        <f t="shared" si="73"/>
        <v>0</v>
      </c>
      <c r="L151" s="500">
        <f t="shared" si="74"/>
        <v>0</v>
      </c>
      <c r="M151" s="500">
        <f t="shared" si="79"/>
        <v>0</v>
      </c>
      <c r="N151" s="500">
        <f t="shared" si="75"/>
        <v>0</v>
      </c>
      <c r="O151" s="665" t="e">
        <f t="shared" si="76"/>
        <v>#DIV/0!</v>
      </c>
      <c r="P151" s="666" t="e">
        <f t="shared" si="77"/>
        <v>#DIV/0!</v>
      </c>
      <c r="Q151" s="3"/>
    </row>
    <row r="152" spans="2:17" s="35" customFormat="1" ht="26.25" customHeight="1">
      <c r="B152" s="945"/>
      <c r="C152" s="920"/>
      <c r="D152" s="347" t="s">
        <v>233</v>
      </c>
      <c r="E152" s="656">
        <f t="shared" si="78"/>
        <v>0</v>
      </c>
      <c r="F152" s="654">
        <f t="shared" si="70"/>
        <v>0</v>
      </c>
      <c r="G152" s="656">
        <f>'月別実績（5回目）'!O$196</f>
        <v>0</v>
      </c>
      <c r="H152" s="657">
        <f>'月別実績（5回目）'!O$119</f>
        <v>0</v>
      </c>
      <c r="I152" s="306">
        <f>G152-H152</f>
        <v>0</v>
      </c>
      <c r="J152" s="500">
        <f t="shared" si="72"/>
        <v>0</v>
      </c>
      <c r="K152" s="500">
        <f t="shared" si="73"/>
        <v>0</v>
      </c>
      <c r="L152" s="500">
        <f t="shared" si="74"/>
        <v>0</v>
      </c>
      <c r="M152" s="500">
        <f>F152-J152</f>
        <v>0</v>
      </c>
      <c r="N152" s="500">
        <f>F152-L152</f>
        <v>0</v>
      </c>
      <c r="O152" s="665" t="e">
        <f>ROUNDDOWN(M152/F152,3)</f>
        <v>#DIV/0!</v>
      </c>
      <c r="P152" s="666" t="e">
        <f>ROUNDDOWN(N152/F152,3)</f>
        <v>#DIV/0!</v>
      </c>
      <c r="Q152" s="3"/>
    </row>
    <row r="153" spans="2:17" s="35" customFormat="1" ht="26.25" customHeight="1" thickBot="1">
      <c r="B153" s="946"/>
      <c r="C153" s="925"/>
      <c r="D153" s="348" t="s">
        <v>234</v>
      </c>
      <c r="E153" s="656">
        <f t="shared" si="78"/>
        <v>0</v>
      </c>
      <c r="F153" s="654">
        <f t="shared" si="70"/>
        <v>0</v>
      </c>
      <c r="G153" s="658">
        <f>'月別実績（5回目）'!P$196</f>
        <v>0</v>
      </c>
      <c r="H153" s="659">
        <f>'月別実績（5回目）'!P$119</f>
        <v>0</v>
      </c>
      <c r="I153" s="588">
        <f t="shared" ref="I153:I154" si="80">G153-H153</f>
        <v>0</v>
      </c>
      <c r="J153" s="502">
        <f t="shared" si="72"/>
        <v>0</v>
      </c>
      <c r="K153" s="502">
        <f t="shared" si="73"/>
        <v>0</v>
      </c>
      <c r="L153" s="502">
        <f t="shared" si="74"/>
        <v>0</v>
      </c>
      <c r="M153" s="502">
        <f t="shared" ref="M153:M154" si="81">F153-J153</f>
        <v>0</v>
      </c>
      <c r="N153" s="502">
        <f t="shared" ref="N153:N154" si="82">F153-L153</f>
        <v>0</v>
      </c>
      <c r="O153" s="665" t="e">
        <f t="shared" ref="O153:O154" si="83">ROUNDDOWN(M153/F153,3)</f>
        <v>#DIV/0!</v>
      </c>
      <c r="P153" s="666" t="e">
        <f t="shared" ref="P153:P154" si="84">ROUNDDOWN(N153/F153,3)</f>
        <v>#DIV/0!</v>
      </c>
      <c r="Q153" s="3"/>
    </row>
    <row r="154" spans="2:17" s="35" customFormat="1" ht="26.25" customHeight="1" thickBot="1">
      <c r="B154" s="926" t="s">
        <v>146</v>
      </c>
      <c r="C154" s="927"/>
      <c r="D154" s="928"/>
      <c r="E154" s="660">
        <f>実績評価!$I$37</f>
        <v>0</v>
      </c>
      <c r="F154" s="327">
        <f t="shared" si="70"/>
        <v>0</v>
      </c>
      <c r="G154" s="660">
        <f>SUM(G142:G153)</f>
        <v>0</v>
      </c>
      <c r="H154" s="660">
        <f>SUM(H142:H153)</f>
        <v>0</v>
      </c>
      <c r="I154" s="329">
        <f t="shared" si="80"/>
        <v>0</v>
      </c>
      <c r="J154" s="503">
        <f t="shared" si="72"/>
        <v>0</v>
      </c>
      <c r="K154" s="503">
        <f t="shared" si="73"/>
        <v>0</v>
      </c>
      <c r="L154" s="503">
        <f t="shared" si="74"/>
        <v>0</v>
      </c>
      <c r="M154" s="503">
        <f t="shared" si="81"/>
        <v>0</v>
      </c>
      <c r="N154" s="503">
        <f t="shared" si="82"/>
        <v>0</v>
      </c>
      <c r="O154" s="667" t="e">
        <f t="shared" si="83"/>
        <v>#DIV/0!</v>
      </c>
      <c r="P154" s="668" t="e">
        <f t="shared" si="84"/>
        <v>#DIV/0!</v>
      </c>
      <c r="Q154" s="3"/>
    </row>
    <row r="155" spans="2:17" s="35" customFormat="1" ht="20.25" customHeight="1">
      <c r="B155" s="913" t="s">
        <v>184</v>
      </c>
      <c r="C155" s="913"/>
      <c r="D155" s="913"/>
      <c r="E155" s="913"/>
      <c r="F155" s="307">
        <f>実績評価!N77</f>
        <v>0</v>
      </c>
      <c r="G155" s="913" t="s">
        <v>221</v>
      </c>
      <c r="H155" s="913"/>
      <c r="I155" s="313"/>
      <c r="J155" s="313"/>
      <c r="K155" s="313"/>
      <c r="L155" s="313"/>
      <c r="M155" s="313"/>
      <c r="N155" s="662"/>
      <c r="O155" s="662"/>
      <c r="Q155" s="3"/>
    </row>
  </sheetData>
  <sheetProtection selectLockedCells="1" selectUnlockedCells="1"/>
  <mergeCells count="173">
    <mergeCell ref="B142:B150"/>
    <mergeCell ref="C142:C150"/>
    <mergeCell ref="B151:B153"/>
    <mergeCell ref="C151:C153"/>
    <mergeCell ref="B154:D154"/>
    <mergeCell ref="B155:E155"/>
    <mergeCell ref="G155:H155"/>
    <mergeCell ref="B138:D141"/>
    <mergeCell ref="E138:F139"/>
    <mergeCell ref="G138:I138"/>
    <mergeCell ref="J138:L138"/>
    <mergeCell ref="M138:N138"/>
    <mergeCell ref="O138:P138"/>
    <mergeCell ref="G139:I139"/>
    <mergeCell ref="J139:L139"/>
    <mergeCell ref="M139:N139"/>
    <mergeCell ref="O139:P139"/>
    <mergeCell ref="E140:E141"/>
    <mergeCell ref="F140:F141"/>
    <mergeCell ref="G140:G141"/>
    <mergeCell ref="H140:H141"/>
    <mergeCell ref="B116:B124"/>
    <mergeCell ref="C116:C124"/>
    <mergeCell ref="B125:B127"/>
    <mergeCell ref="C125:C127"/>
    <mergeCell ref="B128:D128"/>
    <mergeCell ref="B129:E129"/>
    <mergeCell ref="G129:H129"/>
    <mergeCell ref="B132:P132"/>
    <mergeCell ref="E137:F137"/>
    <mergeCell ref="G137:P137"/>
    <mergeCell ref="B133:P133"/>
    <mergeCell ref="B106:P106"/>
    <mergeCell ref="E111:F111"/>
    <mergeCell ref="G111:P111"/>
    <mergeCell ref="B112:D115"/>
    <mergeCell ref="E112:F113"/>
    <mergeCell ref="G112:I112"/>
    <mergeCell ref="J112:L112"/>
    <mergeCell ref="M112:N112"/>
    <mergeCell ref="O112:P112"/>
    <mergeCell ref="G113:I113"/>
    <mergeCell ref="J113:L113"/>
    <mergeCell ref="M113:N113"/>
    <mergeCell ref="O113:P113"/>
    <mergeCell ref="E114:E115"/>
    <mergeCell ref="F114:F115"/>
    <mergeCell ref="G114:G115"/>
    <mergeCell ref="H114:H115"/>
    <mergeCell ref="B107:P107"/>
    <mergeCell ref="E88:E89"/>
    <mergeCell ref="F88:F89"/>
    <mergeCell ref="B102:D102"/>
    <mergeCell ref="B103:E103"/>
    <mergeCell ref="G103:H103"/>
    <mergeCell ref="G88:G89"/>
    <mergeCell ref="H88:H89"/>
    <mergeCell ref="B90:B98"/>
    <mergeCell ref="C90:C98"/>
    <mergeCell ref="B99:B101"/>
    <mergeCell ref="C99:C101"/>
    <mergeCell ref="B86:D89"/>
    <mergeCell ref="E86:F87"/>
    <mergeCell ref="G86:I86"/>
    <mergeCell ref="E85:F85"/>
    <mergeCell ref="G85:P85"/>
    <mergeCell ref="B80:P80"/>
    <mergeCell ref="B81:P81"/>
    <mergeCell ref="J86:L86"/>
    <mergeCell ref="M86:N86"/>
    <mergeCell ref="O86:P86"/>
    <mergeCell ref="G87:I87"/>
    <mergeCell ref="J87:L87"/>
    <mergeCell ref="M87:N87"/>
    <mergeCell ref="O87:P87"/>
    <mergeCell ref="E62:E63"/>
    <mergeCell ref="F62:F63"/>
    <mergeCell ref="G62:G63"/>
    <mergeCell ref="H62:H63"/>
    <mergeCell ref="G60:I60"/>
    <mergeCell ref="J60:L60"/>
    <mergeCell ref="B64:B72"/>
    <mergeCell ref="C64:C72"/>
    <mergeCell ref="G77:H77"/>
    <mergeCell ref="B77:E77"/>
    <mergeCell ref="C73:C75"/>
    <mergeCell ref="B73:B75"/>
    <mergeCell ref="B76:D76"/>
    <mergeCell ref="M35:N35"/>
    <mergeCell ref="O35:P35"/>
    <mergeCell ref="H36:H37"/>
    <mergeCell ref="B50:D50"/>
    <mergeCell ref="E36:E37"/>
    <mergeCell ref="J61:L61"/>
    <mergeCell ref="C38:C46"/>
    <mergeCell ref="C47:C49"/>
    <mergeCell ref="M61:N61"/>
    <mergeCell ref="G51:H51"/>
    <mergeCell ref="B51:E51"/>
    <mergeCell ref="F36:F37"/>
    <mergeCell ref="G36:G37"/>
    <mergeCell ref="B25:E25"/>
    <mergeCell ref="G25:H25"/>
    <mergeCell ref="B12:B20"/>
    <mergeCell ref="B21:B23"/>
    <mergeCell ref="B60:D63"/>
    <mergeCell ref="E59:F59"/>
    <mergeCell ref="M60:N60"/>
    <mergeCell ref="B38:B46"/>
    <mergeCell ref="B47:B49"/>
    <mergeCell ref="G61:I61"/>
    <mergeCell ref="B34:D37"/>
    <mergeCell ref="G35:I35"/>
    <mergeCell ref="E33:F33"/>
    <mergeCell ref="G33:P33"/>
    <mergeCell ref="O60:P60"/>
    <mergeCell ref="G59:P59"/>
    <mergeCell ref="B29:P29"/>
    <mergeCell ref="B55:P55"/>
    <mergeCell ref="E34:F35"/>
    <mergeCell ref="G34:I34"/>
    <mergeCell ref="J34:L34"/>
    <mergeCell ref="M34:N34"/>
    <mergeCell ref="O34:P34"/>
    <mergeCell ref="J35:L35"/>
    <mergeCell ref="W9:Y9"/>
    <mergeCell ref="Z9:AB9"/>
    <mergeCell ref="AC9:AD9"/>
    <mergeCell ref="B24:D24"/>
    <mergeCell ref="C12:C20"/>
    <mergeCell ref="C21:C23"/>
    <mergeCell ref="W10:W11"/>
    <mergeCell ref="X10:X11"/>
    <mergeCell ref="B3:P3"/>
    <mergeCell ref="E7:F7"/>
    <mergeCell ref="G7:P7"/>
    <mergeCell ref="E10:E11"/>
    <mergeCell ref="G8:I8"/>
    <mergeCell ref="G9:I9"/>
    <mergeCell ref="J8:L8"/>
    <mergeCell ref="J9:L9"/>
    <mergeCell ref="F10:F11"/>
    <mergeCell ref="M8:N8"/>
    <mergeCell ref="M9:N9"/>
    <mergeCell ref="E8:F9"/>
    <mergeCell ref="H10:H11"/>
    <mergeCell ref="G10:G11"/>
    <mergeCell ref="O8:P8"/>
    <mergeCell ref="O9:P9"/>
    <mergeCell ref="AE9:AF9"/>
    <mergeCell ref="U10:U11"/>
    <mergeCell ref="V10:V11"/>
    <mergeCell ref="B8:D11"/>
    <mergeCell ref="E60:F61"/>
    <mergeCell ref="O61:P61"/>
    <mergeCell ref="R25:U25"/>
    <mergeCell ref="W25:X25"/>
    <mergeCell ref="B2:P2"/>
    <mergeCell ref="B28:P28"/>
    <mergeCell ref="B54:P54"/>
    <mergeCell ref="R12:R20"/>
    <mergeCell ref="S12:S20"/>
    <mergeCell ref="R21:R23"/>
    <mergeCell ref="S21:S23"/>
    <mergeCell ref="R24:T24"/>
    <mergeCell ref="U7:V7"/>
    <mergeCell ref="W7:AF7"/>
    <mergeCell ref="R8:T11"/>
    <mergeCell ref="U8:V9"/>
    <mergeCell ref="W8:Y8"/>
    <mergeCell ref="Z8:AB8"/>
    <mergeCell ref="AC8:AD8"/>
    <mergeCell ref="AE8:AF8"/>
  </mergeCells>
  <phoneticPr fontId="3"/>
  <printOptions horizontalCentered="1"/>
  <pageMargins left="0.7" right="0.7" top="0.75" bottom="0.75" header="0.3" footer="0.3"/>
  <pageSetup paperSize="9" scale="90" fitToHeight="0" orientation="portrait" r:id="rId1"/>
  <rowBreaks count="5" manualBreakCount="5">
    <brk id="26" max="16383" man="1"/>
    <brk id="52" max="16383" man="1"/>
    <brk id="78" max="15" man="1"/>
    <brk id="104" max="15" man="1"/>
    <brk id="130" max="15" man="1"/>
  </rowBreaks>
  <colBreaks count="1" manualBreakCount="1">
    <brk id="15" max="149"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499984740745262"/>
  </sheetPr>
  <dimension ref="A1:S124"/>
  <sheetViews>
    <sheetView view="pageBreakPreview" zoomScaleNormal="120" zoomScaleSheetLayoutView="100" zoomScalePageLayoutView="150" workbookViewId="0">
      <selection activeCell="J51" sqref="J51"/>
    </sheetView>
  </sheetViews>
  <sheetFormatPr defaultColWidth="12.3984375" defaultRowHeight="16.5"/>
  <cols>
    <col min="1" max="1" width="6" style="36" customWidth="1"/>
    <col min="2" max="2" width="7.296875" style="36" customWidth="1"/>
    <col min="3" max="14" width="7.69921875" style="36" customWidth="1"/>
    <col min="15" max="15" width="1.8984375" style="36" customWidth="1"/>
    <col min="16" max="16" width="8.09765625" style="36" customWidth="1"/>
    <col min="17" max="17" width="18.5" style="36" customWidth="1"/>
    <col min="18" max="16384" width="12.3984375" style="36"/>
  </cols>
  <sheetData>
    <row r="1" spans="1:19" ht="36" customHeight="1">
      <c r="A1" s="1000" t="s">
        <v>512</v>
      </c>
      <c r="B1" s="1000"/>
      <c r="C1" s="1000"/>
      <c r="D1" s="1000"/>
      <c r="E1" s="1000"/>
      <c r="F1" s="1000"/>
      <c r="G1" s="1000"/>
      <c r="H1" s="1000"/>
      <c r="I1" s="1000"/>
      <c r="J1" s="1000"/>
      <c r="K1" s="1000"/>
      <c r="L1" s="1000"/>
      <c r="M1" s="1000"/>
      <c r="N1" s="1000"/>
    </row>
    <row r="2" spans="1:19" ht="33" customHeight="1">
      <c r="A2" s="591" t="s">
        <v>340</v>
      </c>
      <c r="B2" s="1001">
        <f>事業報告書!J10</f>
        <v>0</v>
      </c>
      <c r="C2" s="1001"/>
      <c r="D2" s="1001"/>
      <c r="E2" s="1001"/>
      <c r="F2" s="591" t="s">
        <v>341</v>
      </c>
      <c r="G2" s="819" t="str">
        <f>事業報告書!U37</f>
        <v>-</v>
      </c>
      <c r="I2" s="90"/>
      <c r="N2" s="458"/>
    </row>
    <row r="3" spans="1:19">
      <c r="A3" s="89"/>
      <c r="B3" s="89"/>
      <c r="C3" s="89"/>
      <c r="D3" s="89"/>
      <c r="E3" s="89"/>
      <c r="F3" s="89"/>
      <c r="G3" s="89"/>
      <c r="I3" s="90"/>
      <c r="N3" s="458"/>
    </row>
    <row r="4" spans="1:19">
      <c r="A4" s="462" t="s">
        <v>197</v>
      </c>
      <c r="B4" s="528" t="s">
        <v>462</v>
      </c>
      <c r="C4" s="91" t="s">
        <v>4</v>
      </c>
      <c r="D4" s="1007" t="s">
        <v>487</v>
      </c>
      <c r="E4" s="1007"/>
      <c r="F4" s="1007"/>
      <c r="G4" s="1007"/>
      <c r="H4" s="90"/>
      <c r="I4" s="90"/>
    </row>
    <row r="5" spans="1:19">
      <c r="B5" s="528" t="s">
        <v>462</v>
      </c>
      <c r="C5" s="91" t="s">
        <v>5</v>
      </c>
      <c r="D5" s="1007" t="s">
        <v>390</v>
      </c>
      <c r="E5" s="1007"/>
      <c r="F5" s="1007"/>
      <c r="G5" s="1007"/>
      <c r="H5" s="39"/>
      <c r="I5" s="39"/>
    </row>
    <row r="6" spans="1:19">
      <c r="B6" s="528" t="s">
        <v>462</v>
      </c>
      <c r="C6" s="91" t="s">
        <v>7</v>
      </c>
      <c r="D6" s="1007" t="s">
        <v>390</v>
      </c>
      <c r="E6" s="1007"/>
      <c r="F6" s="1007"/>
      <c r="G6" s="1007"/>
      <c r="H6" s="39"/>
      <c r="I6" s="39"/>
    </row>
    <row r="7" spans="1:19">
      <c r="B7" s="528" t="s">
        <v>462</v>
      </c>
      <c r="C7" s="91" t="s">
        <v>463</v>
      </c>
      <c r="D7" s="1007" t="s">
        <v>390</v>
      </c>
      <c r="E7" s="1007"/>
      <c r="F7" s="1007"/>
      <c r="G7" s="1007"/>
      <c r="H7" s="39"/>
      <c r="I7" s="39"/>
    </row>
    <row r="8" spans="1:19">
      <c r="B8" s="528" t="s">
        <v>462</v>
      </c>
      <c r="C8" s="91" t="s">
        <v>464</v>
      </c>
      <c r="D8" s="1007" t="s">
        <v>390</v>
      </c>
      <c r="E8" s="1007"/>
      <c r="F8" s="1007"/>
      <c r="G8" s="1007"/>
      <c r="H8" s="39"/>
      <c r="I8" s="39"/>
    </row>
    <row r="9" spans="1:19">
      <c r="B9"/>
      <c r="C9"/>
      <c r="D9"/>
      <c r="E9"/>
      <c r="F9"/>
      <c r="G9"/>
      <c r="H9" s="39"/>
      <c r="I9" s="39"/>
      <c r="Q9" s="489" t="s">
        <v>280</v>
      </c>
      <c r="S9" s="489" t="s">
        <v>281</v>
      </c>
    </row>
    <row r="10" spans="1:19">
      <c r="A10" s="39"/>
      <c r="B10" s="39"/>
      <c r="C10" s="490"/>
      <c r="D10" s="490"/>
      <c r="E10" s="490"/>
      <c r="F10" s="490"/>
      <c r="G10" s="39"/>
      <c r="H10" s="39"/>
      <c r="I10" s="39"/>
      <c r="Q10" s="36" t="s">
        <v>273</v>
      </c>
      <c r="S10" s="36" t="s">
        <v>282</v>
      </c>
    </row>
    <row r="11" spans="1:19">
      <c r="A11" s="459" t="s">
        <v>264</v>
      </c>
      <c r="B11" s="39"/>
      <c r="C11" s="490"/>
      <c r="D11" s="490"/>
      <c r="E11" s="490"/>
      <c r="F11" s="490"/>
      <c r="G11" s="39"/>
      <c r="H11" s="39"/>
      <c r="I11" s="39"/>
      <c r="Q11" s="36" t="s">
        <v>274</v>
      </c>
      <c r="S11" s="36" t="s">
        <v>283</v>
      </c>
    </row>
    <row r="12" spans="1:19">
      <c r="A12" s="459"/>
      <c r="B12" s="1012" t="s">
        <v>271</v>
      </c>
      <c r="C12" s="1013"/>
      <c r="D12" s="618"/>
      <c r="E12" s="947" t="e">
        <f>VLOOKUP(事業報告書!AJ44,事業報告書!AI6:AJ24,2,0)</f>
        <v>#N/A</v>
      </c>
      <c r="F12" s="947"/>
      <c r="G12" s="619"/>
      <c r="H12" s="39"/>
      <c r="I12" s="39"/>
      <c r="Q12" s="36" t="s">
        <v>275</v>
      </c>
      <c r="S12" s="36" t="s">
        <v>284</v>
      </c>
    </row>
    <row r="13" spans="1:19">
      <c r="B13" s="981" t="s">
        <v>260</v>
      </c>
      <c r="C13" s="981"/>
      <c r="D13" s="1005">
        <f>事業報告書!E28</f>
        <v>0</v>
      </c>
      <c r="E13" s="1005"/>
      <c r="F13" s="1005"/>
      <c r="G13" s="1005"/>
      <c r="I13" s="620" t="s">
        <v>396</v>
      </c>
      <c r="J13" s="1002"/>
      <c r="K13" s="1002"/>
      <c r="Q13" s="36" t="s">
        <v>276</v>
      </c>
      <c r="S13" s="36" t="s">
        <v>285</v>
      </c>
    </row>
    <row r="14" spans="1:19">
      <c r="B14" s="981" t="s">
        <v>261</v>
      </c>
      <c r="C14" s="981"/>
      <c r="D14" s="1004"/>
      <c r="E14" s="1004"/>
      <c r="F14" s="1004"/>
      <c r="G14" s="1004"/>
      <c r="I14" s="460" t="s">
        <v>392</v>
      </c>
      <c r="J14" s="1003"/>
      <c r="K14" s="1003"/>
      <c r="L14" s="45"/>
      <c r="Q14" s="36" t="s">
        <v>277</v>
      </c>
      <c r="S14" s="36" t="s">
        <v>286</v>
      </c>
    </row>
    <row r="15" spans="1:19">
      <c r="B15" s="460" t="s">
        <v>6</v>
      </c>
      <c r="C15" s="491" t="s">
        <v>262</v>
      </c>
      <c r="D15" s="496"/>
      <c r="E15" s="492" t="s">
        <v>263</v>
      </c>
      <c r="F15" s="1006"/>
      <c r="G15" s="1006"/>
      <c r="I15" s="617" t="s">
        <v>391</v>
      </c>
      <c r="J15" s="1004"/>
      <c r="K15" s="1004"/>
      <c r="Q15" s="36" t="s">
        <v>278</v>
      </c>
      <c r="S15" s="36" t="s">
        <v>287</v>
      </c>
    </row>
    <row r="16" spans="1:19">
      <c r="B16" s="71"/>
      <c r="C16" s="39"/>
      <c r="G16" s="71"/>
      <c r="H16"/>
      <c r="I16" s="490"/>
      <c r="Q16" s="36" t="s">
        <v>279</v>
      </c>
      <c r="S16" s="36" t="s">
        <v>288</v>
      </c>
    </row>
    <row r="17" spans="1:19">
      <c r="B17" s="71"/>
      <c r="C17" s="39"/>
      <c r="G17" s="71"/>
      <c r="H17"/>
      <c r="I17" s="490"/>
      <c r="S17" s="36" t="s">
        <v>289</v>
      </c>
    </row>
    <row r="18" spans="1:19">
      <c r="B18" s="71"/>
      <c r="C18" s="39"/>
      <c r="G18" s="71"/>
      <c r="H18"/>
      <c r="I18" s="490"/>
      <c r="S18" s="36" t="s">
        <v>290</v>
      </c>
    </row>
    <row r="19" spans="1:19">
      <c r="B19" s="71"/>
      <c r="C19" s="39"/>
      <c r="G19" s="71"/>
      <c r="H19" s="490"/>
      <c r="I19" s="490"/>
      <c r="S19" s="36" t="s">
        <v>291</v>
      </c>
    </row>
    <row r="20" spans="1:19" ht="15.95" customHeight="1">
      <c r="D20" s="83"/>
      <c r="E20" s="39"/>
      <c r="N20" s="458">
        <f>事業報告書!J10</f>
        <v>0</v>
      </c>
      <c r="S20" s="36" t="s">
        <v>292</v>
      </c>
    </row>
    <row r="21" spans="1:19" ht="20.25" thickBot="1">
      <c r="A21" s="461" t="s">
        <v>27</v>
      </c>
      <c r="B21" s="92"/>
      <c r="C21" s="39"/>
      <c r="D21" s="39"/>
      <c r="E21" s="39"/>
      <c r="F21" s="39"/>
      <c r="G21" s="39"/>
      <c r="H21" s="39"/>
      <c r="I21" s="39"/>
      <c r="J21" s="39"/>
      <c r="K21" s="39"/>
      <c r="L21" s="39"/>
      <c r="S21" s="36" t="s">
        <v>293</v>
      </c>
    </row>
    <row r="22" spans="1:19">
      <c r="A22" s="971" t="s">
        <v>351</v>
      </c>
      <c r="B22" s="972"/>
      <c r="C22" s="997" t="s">
        <v>8</v>
      </c>
      <c r="D22" s="998"/>
      <c r="E22" s="998"/>
      <c r="F22" s="998"/>
      <c r="G22" s="998"/>
      <c r="H22" s="999"/>
      <c r="I22" s="987" t="s">
        <v>393</v>
      </c>
      <c r="J22" s="988"/>
      <c r="K22" s="988"/>
      <c r="L22" s="988"/>
      <c r="M22" s="988"/>
      <c r="N22" s="989"/>
      <c r="S22" s="36" t="s">
        <v>294</v>
      </c>
    </row>
    <row r="23" spans="1:19">
      <c r="A23" s="973"/>
      <c r="B23" s="974"/>
      <c r="C23" s="93" t="s">
        <v>394</v>
      </c>
      <c r="D23" s="1008" t="s">
        <v>395</v>
      </c>
      <c r="E23" s="1009"/>
      <c r="F23" s="1009"/>
      <c r="G23" s="1009"/>
      <c r="H23" s="983" t="s">
        <v>224</v>
      </c>
      <c r="I23" s="269" t="s">
        <v>394</v>
      </c>
      <c r="J23" s="1010" t="s">
        <v>395</v>
      </c>
      <c r="K23" s="1011"/>
      <c r="L23" s="1011"/>
      <c r="M23" s="1011"/>
      <c r="N23" s="983" t="s">
        <v>224</v>
      </c>
      <c r="S23" s="36" t="s">
        <v>295</v>
      </c>
    </row>
    <row r="24" spans="1:19" ht="24" customHeight="1">
      <c r="A24" s="973"/>
      <c r="B24" s="974"/>
      <c r="C24" s="94" t="s">
        <v>312</v>
      </c>
      <c r="D24" s="970" t="s">
        <v>313</v>
      </c>
      <c r="E24" s="985" t="s">
        <v>14</v>
      </c>
      <c r="F24" s="985" t="s">
        <v>15</v>
      </c>
      <c r="G24" s="985" t="s">
        <v>16</v>
      </c>
      <c r="H24" s="984"/>
      <c r="I24" s="94" t="str">
        <f>+C24</f>
        <v>基準一次</v>
      </c>
      <c r="J24" s="970" t="s">
        <v>313</v>
      </c>
      <c r="K24" s="985" t="s">
        <v>14</v>
      </c>
      <c r="L24" s="985" t="s">
        <v>15</v>
      </c>
      <c r="M24" s="985" t="s">
        <v>16</v>
      </c>
      <c r="N24" s="984"/>
      <c r="S24" s="36" t="s">
        <v>296</v>
      </c>
    </row>
    <row r="25" spans="1:19" ht="24">
      <c r="A25" s="973"/>
      <c r="B25" s="974"/>
      <c r="C25" s="95" t="s">
        <v>13</v>
      </c>
      <c r="D25" s="970"/>
      <c r="E25" s="986"/>
      <c r="F25" s="986"/>
      <c r="G25" s="986"/>
      <c r="H25" s="800"/>
      <c r="I25" s="469" t="s">
        <v>13</v>
      </c>
      <c r="J25" s="970"/>
      <c r="K25" s="986"/>
      <c r="L25" s="986"/>
      <c r="M25" s="986"/>
      <c r="N25" s="96">
        <f>$H$25</f>
        <v>0</v>
      </c>
      <c r="S25" s="36" t="s">
        <v>297</v>
      </c>
    </row>
    <row r="26" spans="1:19">
      <c r="A26" s="975"/>
      <c r="B26" s="976"/>
      <c r="C26" s="255" t="s">
        <v>220</v>
      </c>
      <c r="D26" s="256" t="s">
        <v>222</v>
      </c>
      <c r="E26" s="256" t="s">
        <v>222</v>
      </c>
      <c r="F26" s="257" t="s">
        <v>223</v>
      </c>
      <c r="G26" s="256"/>
      <c r="H26" s="258" t="s">
        <v>221</v>
      </c>
      <c r="I26" s="255" t="s">
        <v>222</v>
      </c>
      <c r="J26" s="256" t="s">
        <v>222</v>
      </c>
      <c r="K26" s="256" t="s">
        <v>222</v>
      </c>
      <c r="L26" s="257" t="s">
        <v>223</v>
      </c>
      <c r="M26" s="256"/>
      <c r="N26" s="258" t="s">
        <v>221</v>
      </c>
      <c r="S26" s="36" t="s">
        <v>298</v>
      </c>
    </row>
    <row r="27" spans="1:19">
      <c r="A27" s="979" t="s">
        <v>17</v>
      </c>
      <c r="B27" s="980"/>
      <c r="C27" s="529"/>
      <c r="D27" s="530"/>
      <c r="E27" s="278">
        <f>C27-D27</f>
        <v>0</v>
      </c>
      <c r="F27" s="97">
        <f>IF(C27=0,0,ROUNDDOWN(E27/C27,3))</f>
        <v>0</v>
      </c>
      <c r="G27" s="274">
        <f>IF(C27=0,0,ROUNDUP(D27/C27,2))</f>
        <v>0</v>
      </c>
      <c r="H27" s="265">
        <f t="shared" ref="H27:H37" si="0">E27*$H$25</f>
        <v>0</v>
      </c>
      <c r="I27" s="529"/>
      <c r="J27" s="530"/>
      <c r="K27" s="278">
        <f>I27-J27</f>
        <v>0</v>
      </c>
      <c r="L27" s="97">
        <f>IF(I27=0,0,ROUNDDOWN(K27/I27,3))</f>
        <v>0</v>
      </c>
      <c r="M27" s="274">
        <f>IF(I27=0,0,ROUNDUP(J27/I27,2))</f>
        <v>0</v>
      </c>
      <c r="N27" s="265">
        <f t="shared" ref="N27:N37" si="1">K27*$H$25</f>
        <v>0</v>
      </c>
      <c r="S27" s="36" t="s">
        <v>299</v>
      </c>
    </row>
    <row r="28" spans="1:19">
      <c r="A28" s="966" t="s">
        <v>18</v>
      </c>
      <c r="B28" s="967"/>
      <c r="C28" s="531"/>
      <c r="D28" s="532"/>
      <c r="E28" s="278">
        <f>C28-D28</f>
        <v>0</v>
      </c>
      <c r="F28" s="98">
        <f>IF(C28=0,0,ROUNDDOWN(E28/C28,3))</f>
        <v>0</v>
      </c>
      <c r="G28" s="275">
        <f>IF(C28=0,0,ROUNDUP(D28/C28,2))</f>
        <v>0</v>
      </c>
      <c r="H28" s="265">
        <f t="shared" si="0"/>
        <v>0</v>
      </c>
      <c r="I28" s="531"/>
      <c r="J28" s="532"/>
      <c r="K28" s="278">
        <f>I28-J28</f>
        <v>0</v>
      </c>
      <c r="L28" s="98">
        <f>IF(I28=0,0,ROUNDDOWN(K28/I28,3))</f>
        <v>0</v>
      </c>
      <c r="M28" s="275">
        <f>IF(I28=0,0,ROUNDUP(J28/I28,2))</f>
        <v>0</v>
      </c>
      <c r="N28" s="265">
        <f t="shared" si="1"/>
        <v>0</v>
      </c>
      <c r="S28" s="36" t="s">
        <v>300</v>
      </c>
    </row>
    <row r="29" spans="1:19">
      <c r="A29" s="966" t="s">
        <v>19</v>
      </c>
      <c r="B29" s="967"/>
      <c r="C29" s="531"/>
      <c r="D29" s="532"/>
      <c r="E29" s="278">
        <f t="shared" ref="E29:E34" si="2">C29-D29</f>
        <v>0</v>
      </c>
      <c r="F29" s="98">
        <f>IF(C29=0,0,ROUNDDOWN(E29/C29,3))</f>
        <v>0</v>
      </c>
      <c r="G29" s="275">
        <f>IF(C29=0,0,ROUNDUP(D29/C29,2))</f>
        <v>0</v>
      </c>
      <c r="H29" s="265">
        <f t="shared" si="0"/>
        <v>0</v>
      </c>
      <c r="I29" s="531"/>
      <c r="J29" s="532"/>
      <c r="K29" s="278">
        <f t="shared" ref="K29:K34" si="3">I29-J29</f>
        <v>0</v>
      </c>
      <c r="L29" s="98">
        <f>IF(I29=0,0,ROUNDDOWN(K29/I29,3))</f>
        <v>0</v>
      </c>
      <c r="M29" s="275">
        <f>IF(I29=0,0,ROUNDUP(J29/I29,2))</f>
        <v>0</v>
      </c>
      <c r="N29" s="265">
        <f t="shared" si="1"/>
        <v>0</v>
      </c>
      <c r="S29" s="36" t="s">
        <v>301</v>
      </c>
    </row>
    <row r="30" spans="1:19">
      <c r="A30" s="966" t="s">
        <v>20</v>
      </c>
      <c r="B30" s="967"/>
      <c r="C30" s="531"/>
      <c r="D30" s="532"/>
      <c r="E30" s="278">
        <f t="shared" si="2"/>
        <v>0</v>
      </c>
      <c r="F30" s="98">
        <f>IF(C30=0,0,ROUNDDOWN(E30/C30,3))</f>
        <v>0</v>
      </c>
      <c r="G30" s="275">
        <f>IF(C30=0,0,ROUNDUP(D30/C30,2))</f>
        <v>0</v>
      </c>
      <c r="H30" s="265">
        <f t="shared" si="0"/>
        <v>0</v>
      </c>
      <c r="I30" s="531"/>
      <c r="J30" s="532"/>
      <c r="K30" s="278">
        <f t="shared" si="3"/>
        <v>0</v>
      </c>
      <c r="L30" s="98">
        <f>IF(I30=0,0,ROUNDDOWN(K30/I30,3))</f>
        <v>0</v>
      </c>
      <c r="M30" s="275">
        <f>IF(I30=0,0,ROUNDUP(J30/I30,2))</f>
        <v>0</v>
      </c>
      <c r="N30" s="265">
        <f t="shared" si="1"/>
        <v>0</v>
      </c>
      <c r="S30" s="36" t="s">
        <v>302</v>
      </c>
    </row>
    <row r="31" spans="1:19">
      <c r="A31" s="966" t="s">
        <v>21</v>
      </c>
      <c r="B31" s="967"/>
      <c r="C31" s="531"/>
      <c r="D31" s="532"/>
      <c r="E31" s="278">
        <f t="shared" si="2"/>
        <v>0</v>
      </c>
      <c r="F31" s="98">
        <f>IF(C31=0,0,ROUNDDOWN(E31/C31,3))</f>
        <v>0</v>
      </c>
      <c r="G31" s="275">
        <f>IF(C31=0,0,ROUNDUP(D31/C31,2))</f>
        <v>0</v>
      </c>
      <c r="H31" s="265">
        <f t="shared" si="0"/>
        <v>0</v>
      </c>
      <c r="I31" s="531"/>
      <c r="J31" s="532"/>
      <c r="K31" s="278">
        <f t="shared" si="3"/>
        <v>0</v>
      </c>
      <c r="L31" s="98">
        <f>IF(I31=0,0,ROUNDDOWN(K31/I31,3))</f>
        <v>0</v>
      </c>
      <c r="M31" s="275">
        <f>IF(I31=0,0,ROUNDUP(J31/I31,2))</f>
        <v>0</v>
      </c>
      <c r="N31" s="265">
        <f t="shared" si="1"/>
        <v>0</v>
      </c>
      <c r="S31" s="36" t="s">
        <v>303</v>
      </c>
    </row>
    <row r="32" spans="1:19">
      <c r="A32" s="968" t="s">
        <v>22</v>
      </c>
      <c r="B32" s="99" t="s">
        <v>23</v>
      </c>
      <c r="C32" s="533"/>
      <c r="D32" s="534"/>
      <c r="E32" s="278">
        <f t="shared" si="2"/>
        <v>0</v>
      </c>
      <c r="F32" s="98" t="str">
        <f>IF(D32="","　　　－",ROUNDDOWN(E32/C37,3))</f>
        <v>　　　－</v>
      </c>
      <c r="G32" s="261" t="s">
        <v>24</v>
      </c>
      <c r="H32" s="265">
        <f t="shared" si="0"/>
        <v>0</v>
      </c>
      <c r="I32" s="533"/>
      <c r="J32" s="534"/>
      <c r="K32" s="278">
        <f t="shared" si="3"/>
        <v>0</v>
      </c>
      <c r="L32" s="98" t="str">
        <f>IF(J32="","　　　－",ROUNDDOWN(K32/I37,3))</f>
        <v>　　　－</v>
      </c>
      <c r="M32" s="261" t="s">
        <v>24</v>
      </c>
      <c r="N32" s="265">
        <f t="shared" si="1"/>
        <v>0</v>
      </c>
      <c r="S32" s="36" t="s">
        <v>304</v>
      </c>
    </row>
    <row r="33" spans="1:19">
      <c r="A33" s="969"/>
      <c r="B33" s="100" t="s">
        <v>25</v>
      </c>
      <c r="C33" s="535"/>
      <c r="D33" s="536"/>
      <c r="E33" s="278">
        <f t="shared" si="2"/>
        <v>0</v>
      </c>
      <c r="F33" s="101" t="s">
        <v>24</v>
      </c>
      <c r="G33" s="261" t="s">
        <v>24</v>
      </c>
      <c r="H33" s="265">
        <f t="shared" si="0"/>
        <v>0</v>
      </c>
      <c r="I33" s="535"/>
      <c r="J33" s="536"/>
      <c r="K33" s="278">
        <f t="shared" si="3"/>
        <v>0</v>
      </c>
      <c r="L33" s="101" t="s">
        <v>24</v>
      </c>
      <c r="M33" s="261" t="s">
        <v>24</v>
      </c>
      <c r="N33" s="265">
        <f t="shared" si="1"/>
        <v>0</v>
      </c>
      <c r="S33" s="36" t="s">
        <v>305</v>
      </c>
    </row>
    <row r="34" spans="1:19">
      <c r="A34" s="960" t="s">
        <v>26</v>
      </c>
      <c r="B34" s="961"/>
      <c r="C34" s="537"/>
      <c r="D34" s="538"/>
      <c r="E34" s="279">
        <f t="shared" si="2"/>
        <v>0</v>
      </c>
      <c r="F34" s="102" t="s">
        <v>24</v>
      </c>
      <c r="G34" s="262" t="s">
        <v>24</v>
      </c>
      <c r="H34" s="266">
        <f t="shared" si="0"/>
        <v>0</v>
      </c>
      <c r="I34" s="537"/>
      <c r="J34" s="538"/>
      <c r="K34" s="279">
        <f t="shared" si="3"/>
        <v>0</v>
      </c>
      <c r="L34" s="102" t="s">
        <v>24</v>
      </c>
      <c r="M34" s="262" t="s">
        <v>24</v>
      </c>
      <c r="N34" s="266">
        <f t="shared" si="1"/>
        <v>0</v>
      </c>
    </row>
    <row r="35" spans="1:19" ht="27" customHeight="1">
      <c r="A35" s="962" t="s">
        <v>201</v>
      </c>
      <c r="B35" s="963"/>
      <c r="C35" s="280">
        <f>SUM(C27:C34)</f>
        <v>0</v>
      </c>
      <c r="D35" s="233">
        <f>SUM(D27:D34)</f>
        <v>0</v>
      </c>
      <c r="E35" s="219">
        <f>SUM(E27:E34)</f>
        <v>0</v>
      </c>
      <c r="F35" s="103">
        <f>IF(C35=0,0,ROUNDDOWN(E35/C35,3))</f>
        <v>0</v>
      </c>
      <c r="G35" s="276">
        <f>IF(C35=0,0,ROUNDUP(D35/C35,2))</f>
        <v>0</v>
      </c>
      <c r="H35" s="267">
        <f t="shared" si="0"/>
        <v>0</v>
      </c>
      <c r="I35" s="280">
        <f>SUM(I27:I34)</f>
        <v>0</v>
      </c>
      <c r="J35" s="233">
        <f>SUM(J27:J34)</f>
        <v>0</v>
      </c>
      <c r="K35" s="219">
        <f>SUM(K27:K34)</f>
        <v>0</v>
      </c>
      <c r="L35" s="103">
        <f>IF(I35=0,0,ROUNDDOWN(K35/I35,3))</f>
        <v>0</v>
      </c>
      <c r="M35" s="276">
        <f>IF(I35=0,0,ROUNDUP(J35/I35,2))</f>
        <v>0</v>
      </c>
      <c r="N35" s="267">
        <f t="shared" si="1"/>
        <v>0</v>
      </c>
    </row>
    <row r="36" spans="1:19" ht="24.95" customHeight="1">
      <c r="A36" s="962" t="s">
        <v>202</v>
      </c>
      <c r="B36" s="963"/>
      <c r="C36" s="280">
        <f>C35-C34</f>
        <v>0</v>
      </c>
      <c r="D36" s="219">
        <f>D35-D34</f>
        <v>0</v>
      </c>
      <c r="E36" s="219">
        <f>E35-E34</f>
        <v>0</v>
      </c>
      <c r="F36" s="103">
        <f>IF(C36=0,0,ROUNDDOWN(E36/C36,3))</f>
        <v>0</v>
      </c>
      <c r="G36" s="276">
        <f>IF(C36=0,0,ROUNDUP(D36/C36,2))</f>
        <v>0</v>
      </c>
      <c r="H36" s="267">
        <f t="shared" si="0"/>
        <v>0</v>
      </c>
      <c r="I36" s="280">
        <f>I35-I34</f>
        <v>0</v>
      </c>
      <c r="J36" s="219">
        <f>J35-J34</f>
        <v>0</v>
      </c>
      <c r="K36" s="219">
        <f>K35-K34</f>
        <v>0</v>
      </c>
      <c r="L36" s="103">
        <f>IF(I36=0,0,ROUNDDOWN(K36/I36,3))</f>
        <v>0</v>
      </c>
      <c r="M36" s="276">
        <f>IF(I36=0,0,ROUNDUP(J36/I36,2))</f>
        <v>0</v>
      </c>
      <c r="N36" s="267">
        <f t="shared" si="1"/>
        <v>0</v>
      </c>
    </row>
    <row r="37" spans="1:19" ht="29.25" customHeight="1" thickBot="1">
      <c r="A37" s="964" t="s">
        <v>30</v>
      </c>
      <c r="B37" s="965"/>
      <c r="C37" s="281">
        <f>C36-C32</f>
        <v>0</v>
      </c>
      <c r="D37" s="282">
        <f>D36-D32</f>
        <v>0</v>
      </c>
      <c r="E37" s="282">
        <f>E36-E32</f>
        <v>0</v>
      </c>
      <c r="F37" s="104">
        <f>IF(C37=0,0,ROUNDDOWN(E37/C37,3))</f>
        <v>0</v>
      </c>
      <c r="G37" s="277">
        <f>IF(C37=0,0,ROUNDUP(D37/C37,2))</f>
        <v>0</v>
      </c>
      <c r="H37" s="268">
        <f t="shared" si="0"/>
        <v>0</v>
      </c>
      <c r="I37" s="281">
        <f>I36-I32</f>
        <v>0</v>
      </c>
      <c r="J37" s="282">
        <f>J36-J32</f>
        <v>0</v>
      </c>
      <c r="K37" s="282">
        <f>K36-K32</f>
        <v>0</v>
      </c>
      <c r="L37" s="104">
        <f>IF(I37=0,0,ROUNDDOWN(K37/I37,3))</f>
        <v>0</v>
      </c>
      <c r="M37" s="277">
        <f>IF(I37=0,0,ROUNDUP(J37/I37,2))</f>
        <v>0</v>
      </c>
      <c r="N37" s="268">
        <f t="shared" si="1"/>
        <v>0</v>
      </c>
    </row>
    <row r="38" spans="1:19" ht="18" customHeight="1">
      <c r="I38" s="493"/>
    </row>
    <row r="39" spans="1:19" ht="21.75" customHeight="1" thickBot="1">
      <c r="A39" s="461" t="s">
        <v>452</v>
      </c>
      <c r="B39" s="92"/>
      <c r="C39" s="105"/>
      <c r="D39" s="83"/>
      <c r="E39" s="64"/>
      <c r="F39" s="83"/>
      <c r="G39" s="105"/>
      <c r="H39" s="64"/>
      <c r="I39" s="83"/>
      <c r="J39" s="64"/>
      <c r="K39" s="83"/>
      <c r="L39" s="64"/>
      <c r="M39" s="64"/>
      <c r="N39" s="458">
        <f>事業報告書!J10</f>
        <v>0</v>
      </c>
    </row>
    <row r="40" spans="1:19">
      <c r="A40" s="971" t="s">
        <v>351</v>
      </c>
      <c r="B40" s="972"/>
      <c r="C40" s="956" t="s">
        <v>451</v>
      </c>
      <c r="D40" s="977"/>
      <c r="E40" s="977"/>
      <c r="F40" s="977"/>
      <c r="G40" s="977"/>
      <c r="H40" s="978"/>
      <c r="I40" s="956" t="s">
        <v>31</v>
      </c>
      <c r="J40" s="977"/>
      <c r="K40" s="977"/>
      <c r="L40" s="977"/>
      <c r="M40" s="977"/>
      <c r="N40" s="978"/>
    </row>
    <row r="41" spans="1:19">
      <c r="A41" s="973"/>
      <c r="B41" s="974"/>
      <c r="C41" s="106" t="s">
        <v>10</v>
      </c>
      <c r="D41" s="958" t="s">
        <v>33</v>
      </c>
      <c r="E41" s="959"/>
      <c r="F41" s="959"/>
      <c r="G41" s="959"/>
      <c r="H41" s="983" t="s">
        <v>224</v>
      </c>
      <c r="I41" s="271" t="s">
        <v>10</v>
      </c>
      <c r="J41" s="995" t="s">
        <v>33</v>
      </c>
      <c r="K41" s="996"/>
      <c r="L41" s="996"/>
      <c r="M41" s="996"/>
      <c r="N41" s="983" t="s">
        <v>224</v>
      </c>
    </row>
    <row r="42" spans="1:19" ht="24" customHeight="1">
      <c r="A42" s="973"/>
      <c r="B42" s="974"/>
      <c r="C42" s="94" t="s">
        <v>312</v>
      </c>
      <c r="D42" s="970" t="s">
        <v>12</v>
      </c>
      <c r="E42" s="985" t="s">
        <v>14</v>
      </c>
      <c r="F42" s="985" t="s">
        <v>15</v>
      </c>
      <c r="G42" s="985" t="s">
        <v>16</v>
      </c>
      <c r="H42" s="984"/>
      <c r="I42" s="94" t="str">
        <f>+C42</f>
        <v>基準一次</v>
      </c>
      <c r="J42" s="970" t="s">
        <v>12</v>
      </c>
      <c r="K42" s="985" t="s">
        <v>14</v>
      </c>
      <c r="L42" s="985" t="s">
        <v>15</v>
      </c>
      <c r="M42" s="985" t="s">
        <v>16</v>
      </c>
      <c r="N42" s="984"/>
    </row>
    <row r="43" spans="1:19" ht="24" customHeight="1">
      <c r="A43" s="973"/>
      <c r="B43" s="974"/>
      <c r="C43" s="95" t="s">
        <v>13</v>
      </c>
      <c r="D43" s="970"/>
      <c r="E43" s="986"/>
      <c r="F43" s="986"/>
      <c r="G43" s="986"/>
      <c r="H43" s="96">
        <f>$H$25</f>
        <v>0</v>
      </c>
      <c r="I43" s="469" t="s">
        <v>13</v>
      </c>
      <c r="J43" s="970"/>
      <c r="K43" s="986"/>
      <c r="L43" s="986"/>
      <c r="M43" s="986"/>
      <c r="N43" s="96">
        <f>$H$25</f>
        <v>0</v>
      </c>
    </row>
    <row r="44" spans="1:19">
      <c r="A44" s="975"/>
      <c r="B44" s="976"/>
      <c r="C44" s="255" t="s">
        <v>220</v>
      </c>
      <c r="D44" s="256" t="s">
        <v>222</v>
      </c>
      <c r="E44" s="256" t="s">
        <v>222</v>
      </c>
      <c r="F44" s="257" t="s">
        <v>223</v>
      </c>
      <c r="G44" s="256"/>
      <c r="H44" s="258" t="s">
        <v>221</v>
      </c>
      <c r="I44" s="255" t="s">
        <v>222</v>
      </c>
      <c r="J44" s="256" t="s">
        <v>222</v>
      </c>
      <c r="K44" s="256" t="s">
        <v>222</v>
      </c>
      <c r="L44" s="257" t="s">
        <v>223</v>
      </c>
      <c r="M44" s="256"/>
      <c r="N44" s="258" t="s">
        <v>221</v>
      </c>
      <c r="Q44" s="650" t="s">
        <v>453</v>
      </c>
      <c r="R44" s="651">
        <v>12</v>
      </c>
      <c r="S44" s="650" t="s">
        <v>436</v>
      </c>
    </row>
    <row r="45" spans="1:19" ht="16.5" customHeight="1">
      <c r="A45" s="979" t="s">
        <v>17</v>
      </c>
      <c r="B45" s="980"/>
      <c r="C45" s="124">
        <f>$I$27*$R$44/12</f>
        <v>0</v>
      </c>
      <c r="D45" s="125">
        <f>'月別実績（完了年度分）'!N146+'月別実績（完了年度分）'!N147+'月別実績（完了年度分）'!N148</f>
        <v>0</v>
      </c>
      <c r="E45" s="120">
        <f>C45-D45</f>
        <v>0</v>
      </c>
      <c r="F45" s="97">
        <f>IF(C45=0,0,ROUNDDOWN(E45/C45,3))</f>
        <v>0</v>
      </c>
      <c r="G45" s="259">
        <f>IF(C45=0,0,ROUNDUP(D45/C45,2))</f>
        <v>0</v>
      </c>
      <c r="H45" s="265">
        <f t="shared" ref="H45:H52" si="4">E45*$H$25</f>
        <v>0</v>
      </c>
      <c r="I45" s="124">
        <f>$I$27</f>
        <v>0</v>
      </c>
      <c r="J45" s="125">
        <f>'月別実績（1回目）'!N146+'月別実績（1回目）'!N147+'月別実績（1回目）'!N148</f>
        <v>0</v>
      </c>
      <c r="K45" s="120">
        <f>I45-J45</f>
        <v>0</v>
      </c>
      <c r="L45" s="97">
        <f>IF(I45=0,0,ROUNDDOWN(K45/I45,3))</f>
        <v>0</v>
      </c>
      <c r="M45" s="259">
        <f>IF(I45=0,0,ROUNDUP(J45/I45,2))</f>
        <v>0</v>
      </c>
      <c r="N45" s="265">
        <f t="shared" ref="N45:N55" si="5">K45*$H$25</f>
        <v>0</v>
      </c>
    </row>
    <row r="46" spans="1:19" ht="16.5" customHeight="1">
      <c r="A46" s="966" t="s">
        <v>18</v>
      </c>
      <c r="B46" s="967"/>
      <c r="C46" s="124">
        <f>$I$28*$R$44/12</f>
        <v>0</v>
      </c>
      <c r="D46" s="130">
        <f>'月別実績（完了年度分）'!N149</f>
        <v>0</v>
      </c>
      <c r="E46" s="120">
        <f>C46-D46</f>
        <v>0</v>
      </c>
      <c r="F46" s="98">
        <f>IF(C46=0,0,ROUNDDOWN(E46/C46,3))</f>
        <v>0</v>
      </c>
      <c r="G46" s="260">
        <f>IF(C46=0,0,ROUNDUP(D46/C46,2))</f>
        <v>0</v>
      </c>
      <c r="H46" s="265">
        <f t="shared" si="4"/>
        <v>0</v>
      </c>
      <c r="I46" s="124">
        <f>$I$28</f>
        <v>0</v>
      </c>
      <c r="J46" s="125">
        <f>'月別実績（1回目）'!N149</f>
        <v>0</v>
      </c>
      <c r="K46" s="120">
        <f>I46-J46</f>
        <v>0</v>
      </c>
      <c r="L46" s="98">
        <f>IF(I46=0,0,ROUNDDOWN(K46/I46,3))</f>
        <v>0</v>
      </c>
      <c r="M46" s="260">
        <f>IF(I46=0,0,ROUNDUP(J46/I46,2))</f>
        <v>0</v>
      </c>
      <c r="N46" s="265">
        <f t="shared" si="5"/>
        <v>0</v>
      </c>
    </row>
    <row r="47" spans="1:19" ht="16.5" customHeight="1">
      <c r="A47" s="966" t="s">
        <v>19</v>
      </c>
      <c r="B47" s="967"/>
      <c r="C47" s="124">
        <f>$I$29*$R$44/12</f>
        <v>0</v>
      </c>
      <c r="D47" s="130">
        <f>'月別実績（完了年度分）'!N150</f>
        <v>0</v>
      </c>
      <c r="E47" s="120">
        <f t="shared" ref="E47:E52" si="6">C47-D47</f>
        <v>0</v>
      </c>
      <c r="F47" s="98">
        <f>IF(C47=0,0,ROUNDDOWN(E47/C47,3))</f>
        <v>0</v>
      </c>
      <c r="G47" s="260">
        <f>IF(C47=0,0,ROUNDUP(D47/C47,2))</f>
        <v>0</v>
      </c>
      <c r="H47" s="265">
        <f t="shared" si="4"/>
        <v>0</v>
      </c>
      <c r="I47" s="124">
        <f>$I$29</f>
        <v>0</v>
      </c>
      <c r="J47" s="125">
        <f>'月別実績（1回目）'!N150</f>
        <v>0</v>
      </c>
      <c r="K47" s="120">
        <f t="shared" ref="K47:K52" si="7">I47-J47</f>
        <v>0</v>
      </c>
      <c r="L47" s="98">
        <f>IF(I47=0,0,ROUNDDOWN(K47/I47,3))</f>
        <v>0</v>
      </c>
      <c r="M47" s="260">
        <f>IF(I47=0,0,ROUNDUP(J47/I47,2))</f>
        <v>0</v>
      </c>
      <c r="N47" s="265">
        <f t="shared" si="5"/>
        <v>0</v>
      </c>
    </row>
    <row r="48" spans="1:19" ht="16.5" customHeight="1">
      <c r="A48" s="966" t="s">
        <v>20</v>
      </c>
      <c r="B48" s="967"/>
      <c r="C48" s="124">
        <f>$I$30*$R$44/12</f>
        <v>0</v>
      </c>
      <c r="D48" s="130">
        <f>'月別実績（完了年度分）'!N151</f>
        <v>0</v>
      </c>
      <c r="E48" s="120">
        <f t="shared" si="6"/>
        <v>0</v>
      </c>
      <c r="F48" s="98">
        <f>IF(C48=0,0,ROUNDDOWN(E48/C48,3))</f>
        <v>0</v>
      </c>
      <c r="G48" s="260">
        <f>IF(C48=0,0,ROUNDUP(D48/C48,2))</f>
        <v>0</v>
      </c>
      <c r="H48" s="265">
        <f t="shared" si="4"/>
        <v>0</v>
      </c>
      <c r="I48" s="124">
        <f>$I$30</f>
        <v>0</v>
      </c>
      <c r="J48" s="125">
        <f>'月別実績（1回目）'!N151</f>
        <v>0</v>
      </c>
      <c r="K48" s="120">
        <f t="shared" si="7"/>
        <v>0</v>
      </c>
      <c r="L48" s="98">
        <f>IF(I48=0,0,ROUNDDOWN(K48/I48,3))</f>
        <v>0</v>
      </c>
      <c r="M48" s="260">
        <f>IF(I48=0,0,ROUNDUP(J48/I48,2))</f>
        <v>0</v>
      </c>
      <c r="N48" s="265">
        <f t="shared" si="5"/>
        <v>0</v>
      </c>
    </row>
    <row r="49" spans="1:16" ht="16.5" customHeight="1">
      <c r="A49" s="966" t="s">
        <v>21</v>
      </c>
      <c r="B49" s="967"/>
      <c r="C49" s="124">
        <f>$I$31*$R$44/12</f>
        <v>0</v>
      </c>
      <c r="D49" s="130">
        <f>'月別実績（完了年度分）'!N152</f>
        <v>0</v>
      </c>
      <c r="E49" s="120">
        <f t="shared" si="6"/>
        <v>0</v>
      </c>
      <c r="F49" s="98">
        <f>IF(C49=0,0,ROUNDDOWN(E49/C49,3))</f>
        <v>0</v>
      </c>
      <c r="G49" s="260">
        <f>IF(C49=0,0,ROUNDUP(D49/C49,2))</f>
        <v>0</v>
      </c>
      <c r="H49" s="265">
        <f t="shared" si="4"/>
        <v>0</v>
      </c>
      <c r="I49" s="124">
        <f>$I$31</f>
        <v>0</v>
      </c>
      <c r="J49" s="125">
        <f>'月別実績（1回目）'!N152</f>
        <v>0</v>
      </c>
      <c r="K49" s="120">
        <f t="shared" si="7"/>
        <v>0</v>
      </c>
      <c r="L49" s="98">
        <f>IF(I49=0,0,ROUNDDOWN(K49/I49,3))</f>
        <v>0</v>
      </c>
      <c r="M49" s="260">
        <f>IF(I49=0,0,ROUNDUP(J49/I49,2))</f>
        <v>0</v>
      </c>
      <c r="N49" s="265">
        <f t="shared" si="5"/>
        <v>0</v>
      </c>
    </row>
    <row r="50" spans="1:16" ht="16.5" customHeight="1">
      <c r="A50" s="968" t="s">
        <v>22</v>
      </c>
      <c r="B50" s="436" t="s">
        <v>23</v>
      </c>
      <c r="C50" s="124">
        <f>$I$32*$R$44/12</f>
        <v>0</v>
      </c>
      <c r="D50" s="130">
        <f>'月別実績（完了年度分）'!Q119*-1</f>
        <v>0</v>
      </c>
      <c r="E50" s="120">
        <f t="shared" si="6"/>
        <v>0</v>
      </c>
      <c r="F50" s="304" t="str">
        <f>IF(D50=0,"　　 　－",ROUNDDOWN(E50/C55,3))</f>
        <v>　　 　－</v>
      </c>
      <c r="G50" s="270" t="s">
        <v>24</v>
      </c>
      <c r="H50" s="265">
        <f t="shared" si="4"/>
        <v>0</v>
      </c>
      <c r="I50" s="124">
        <f>$I$32</f>
        <v>0</v>
      </c>
      <c r="J50" s="125">
        <f>'月別実績（1回目）'!Q119*-1</f>
        <v>0</v>
      </c>
      <c r="K50" s="120">
        <f t="shared" si="7"/>
        <v>0</v>
      </c>
      <c r="L50" s="98" t="str">
        <f>IF(J50=0,"　　 　－",ROUNDDOWN(K50/I55,3))</f>
        <v>　　 　－</v>
      </c>
      <c r="M50" s="261" t="s">
        <v>24</v>
      </c>
      <c r="N50" s="265">
        <f t="shared" si="5"/>
        <v>0</v>
      </c>
    </row>
    <row r="51" spans="1:16" ht="16.5" customHeight="1">
      <c r="A51" s="969"/>
      <c r="B51" s="608" t="s">
        <v>25</v>
      </c>
      <c r="C51" s="124">
        <f>$I$33*$R$44/12</f>
        <v>0</v>
      </c>
      <c r="D51" s="130">
        <f>'月別実績（完了年度分）'!Q122*-1</f>
        <v>0</v>
      </c>
      <c r="E51" s="120">
        <f t="shared" si="6"/>
        <v>0</v>
      </c>
      <c r="F51" s="101" t="s">
        <v>24</v>
      </c>
      <c r="G51" s="261" t="s">
        <v>24</v>
      </c>
      <c r="H51" s="265">
        <f t="shared" si="4"/>
        <v>0</v>
      </c>
      <c r="I51" s="124">
        <f>$I$33</f>
        <v>0</v>
      </c>
      <c r="J51" s="125">
        <f>'月別実績（1回目）'!Q122*-1</f>
        <v>0</v>
      </c>
      <c r="K51" s="120">
        <f t="shared" si="7"/>
        <v>0</v>
      </c>
      <c r="L51" s="101" t="s">
        <v>24</v>
      </c>
      <c r="M51" s="261" t="s">
        <v>24</v>
      </c>
      <c r="N51" s="265">
        <f t="shared" si="5"/>
        <v>0</v>
      </c>
      <c r="P51" s="66"/>
    </row>
    <row r="52" spans="1:16" ht="16.5" customHeight="1">
      <c r="A52" s="960" t="s">
        <v>26</v>
      </c>
      <c r="B52" s="961"/>
      <c r="C52" s="124">
        <f>$I$34*$R$44/12</f>
        <v>0</v>
      </c>
      <c r="D52" s="131">
        <f>'月別実績（完了年度分）'!N153</f>
        <v>0</v>
      </c>
      <c r="E52" s="121">
        <f t="shared" si="6"/>
        <v>0</v>
      </c>
      <c r="F52" s="102" t="s">
        <v>24</v>
      </c>
      <c r="G52" s="262" t="s">
        <v>24</v>
      </c>
      <c r="H52" s="266">
        <f t="shared" si="4"/>
        <v>0</v>
      </c>
      <c r="I52" s="272">
        <f>$I$34</f>
        <v>0</v>
      </c>
      <c r="J52" s="125">
        <f>'月別実績（1回目）'!N153</f>
        <v>0</v>
      </c>
      <c r="K52" s="121">
        <f t="shared" si="7"/>
        <v>0</v>
      </c>
      <c r="L52" s="102" t="s">
        <v>24</v>
      </c>
      <c r="M52" s="262" t="s">
        <v>24</v>
      </c>
      <c r="N52" s="266">
        <f t="shared" si="5"/>
        <v>0</v>
      </c>
    </row>
    <row r="53" spans="1:16" ht="23.25" customHeight="1">
      <c r="A53" s="962" t="s">
        <v>201</v>
      </c>
      <c r="B53" s="982"/>
      <c r="C53" s="273">
        <f>$I$35*$R$44/12</f>
        <v>0</v>
      </c>
      <c r="D53" s="126">
        <f>SUM(D45:D52)</f>
        <v>0</v>
      </c>
      <c r="E53" s="122">
        <f>SUM(E45:E52)</f>
        <v>0</v>
      </c>
      <c r="F53" s="103">
        <f>IF(C53=0,0,ROUNDDOWN(E53/C53,3))</f>
        <v>0</v>
      </c>
      <c r="G53" s="263">
        <f>IF(C53=0,0,ROUNDUP(D53/C53,2))</f>
        <v>0</v>
      </c>
      <c r="H53" s="267">
        <f>E53*$H$25</f>
        <v>0</v>
      </c>
      <c r="I53" s="273">
        <f>$I$35</f>
        <v>0</v>
      </c>
      <c r="J53" s="126">
        <f>SUM(J45:J52)</f>
        <v>0</v>
      </c>
      <c r="K53" s="122">
        <f>SUM(K45:K52)</f>
        <v>0</v>
      </c>
      <c r="L53" s="103">
        <f>IF(I53=0,0,ROUNDDOWN(K53/I53,3))</f>
        <v>0</v>
      </c>
      <c r="M53" s="263">
        <f>IF(I53=0,0,ROUNDUP(J53/I53,2))</f>
        <v>0</v>
      </c>
      <c r="N53" s="267">
        <f t="shared" si="5"/>
        <v>0</v>
      </c>
    </row>
    <row r="54" spans="1:16" ht="23.25" customHeight="1">
      <c r="A54" s="962" t="s">
        <v>202</v>
      </c>
      <c r="B54" s="963"/>
      <c r="C54" s="273">
        <f>$I$36*$R$44/12</f>
        <v>0</v>
      </c>
      <c r="D54" s="127">
        <f>D53-D52</f>
        <v>0</v>
      </c>
      <c r="E54" s="122">
        <f>E53-E52</f>
        <v>0</v>
      </c>
      <c r="F54" s="103">
        <f>IF(C54=0,0,ROUNDDOWN(E54/C54,3))</f>
        <v>0</v>
      </c>
      <c r="G54" s="263">
        <f>IF(C54=0,0,ROUNDUP(D54/C54,2))</f>
        <v>0</v>
      </c>
      <c r="H54" s="267">
        <f>E54*$H$25</f>
        <v>0</v>
      </c>
      <c r="I54" s="273">
        <f>$I$36</f>
        <v>0</v>
      </c>
      <c r="J54" s="127">
        <f>J53-J52</f>
        <v>0</v>
      </c>
      <c r="K54" s="122">
        <f>K53-K52</f>
        <v>0</v>
      </c>
      <c r="L54" s="103">
        <f>IF(I54=0,0,ROUNDDOWN(K54/I54,3))</f>
        <v>0</v>
      </c>
      <c r="M54" s="263">
        <f>IF(I54=0,0,ROUNDUP(J54/I54,2))</f>
        <v>0</v>
      </c>
      <c r="N54" s="267">
        <f t="shared" si="5"/>
        <v>0</v>
      </c>
    </row>
    <row r="55" spans="1:16" ht="23.25" customHeight="1" thickBot="1">
      <c r="A55" s="964" t="s">
        <v>30</v>
      </c>
      <c r="B55" s="965"/>
      <c r="C55" s="129">
        <f>$I$37*$R$44/12</f>
        <v>0</v>
      </c>
      <c r="D55" s="128">
        <f>D54-D50</f>
        <v>0</v>
      </c>
      <c r="E55" s="123">
        <f>E54-E50</f>
        <v>0</v>
      </c>
      <c r="F55" s="104">
        <f>IF(C55=0,0,ROUNDDOWN(E55/C55,3))</f>
        <v>0</v>
      </c>
      <c r="G55" s="264">
        <f>IF(C55=0,0,ROUNDUP(D55/C55,2))</f>
        <v>0</v>
      </c>
      <c r="H55" s="268">
        <f>E55*$H$25</f>
        <v>0</v>
      </c>
      <c r="I55" s="129">
        <f>$I$37</f>
        <v>0</v>
      </c>
      <c r="J55" s="128">
        <f>J54-J50</f>
        <v>0</v>
      </c>
      <c r="K55" s="123">
        <f>K54-K50</f>
        <v>0</v>
      </c>
      <c r="L55" s="104">
        <f>IF(I55=0,0,ROUNDDOWN(K55/I55,3))</f>
        <v>0</v>
      </c>
      <c r="M55" s="264">
        <f>IF(I55=0,0,ROUNDUP(J55/I55,2))</f>
        <v>0</v>
      </c>
      <c r="N55" s="268">
        <f t="shared" si="5"/>
        <v>0</v>
      </c>
    </row>
    <row r="56" spans="1:16" ht="24" customHeight="1" thickBot="1">
      <c r="A56" s="461" t="s">
        <v>444</v>
      </c>
      <c r="N56" s="458">
        <f>事業報告書!J10</f>
        <v>0</v>
      </c>
    </row>
    <row r="57" spans="1:16">
      <c r="A57" s="971" t="s">
        <v>351</v>
      </c>
      <c r="B57" s="972"/>
      <c r="C57" s="956" t="s">
        <v>32</v>
      </c>
      <c r="D57" s="977"/>
      <c r="E57" s="977"/>
      <c r="F57" s="977"/>
      <c r="G57" s="977"/>
      <c r="H57" s="978"/>
      <c r="I57" s="990" t="s">
        <v>445</v>
      </c>
      <c r="J57" s="991"/>
      <c r="K57" s="991"/>
      <c r="L57" s="991"/>
      <c r="M57" s="991"/>
      <c r="N57" s="992"/>
    </row>
    <row r="58" spans="1:16">
      <c r="A58" s="973"/>
      <c r="B58" s="974"/>
      <c r="C58" s="106" t="s">
        <v>10</v>
      </c>
      <c r="D58" s="958" t="s">
        <v>33</v>
      </c>
      <c r="E58" s="959"/>
      <c r="F58" s="959"/>
      <c r="G58" s="959"/>
      <c r="H58" s="983" t="s">
        <v>224</v>
      </c>
      <c r="I58" s="271" t="s">
        <v>10</v>
      </c>
      <c r="J58" s="995" t="s">
        <v>33</v>
      </c>
      <c r="K58" s="996"/>
      <c r="L58" s="996"/>
      <c r="M58" s="996"/>
      <c r="N58" s="983" t="s">
        <v>224</v>
      </c>
    </row>
    <row r="59" spans="1:16">
      <c r="A59" s="973"/>
      <c r="B59" s="974"/>
      <c r="C59" s="94" t="s">
        <v>312</v>
      </c>
      <c r="D59" s="970" t="s">
        <v>12</v>
      </c>
      <c r="E59" s="985" t="s">
        <v>14</v>
      </c>
      <c r="F59" s="985" t="s">
        <v>15</v>
      </c>
      <c r="G59" s="985" t="s">
        <v>16</v>
      </c>
      <c r="H59" s="984"/>
      <c r="I59" s="94" t="str">
        <f>+C59</f>
        <v>基準一次</v>
      </c>
      <c r="J59" s="970" t="s">
        <v>12</v>
      </c>
      <c r="K59" s="985" t="s">
        <v>14</v>
      </c>
      <c r="L59" s="985" t="s">
        <v>15</v>
      </c>
      <c r="M59" s="993" t="s">
        <v>16</v>
      </c>
      <c r="N59" s="984"/>
    </row>
    <row r="60" spans="1:16" ht="24">
      <c r="A60" s="973"/>
      <c r="B60" s="974"/>
      <c r="C60" s="95" t="s">
        <v>13</v>
      </c>
      <c r="D60" s="970"/>
      <c r="E60" s="986"/>
      <c r="F60" s="986"/>
      <c r="G60" s="986"/>
      <c r="H60" s="96">
        <f>$H$25</f>
        <v>0</v>
      </c>
      <c r="I60" s="469" t="s">
        <v>13</v>
      </c>
      <c r="J60" s="970"/>
      <c r="K60" s="986"/>
      <c r="L60" s="986"/>
      <c r="M60" s="994"/>
      <c r="N60" s="96">
        <f>$H$25</f>
        <v>0</v>
      </c>
    </row>
    <row r="61" spans="1:16">
      <c r="A61" s="975"/>
      <c r="B61" s="976"/>
      <c r="C61" s="255" t="s">
        <v>220</v>
      </c>
      <c r="D61" s="256" t="s">
        <v>222</v>
      </c>
      <c r="E61" s="256" t="s">
        <v>222</v>
      </c>
      <c r="F61" s="257" t="s">
        <v>223</v>
      </c>
      <c r="G61" s="256"/>
      <c r="H61" s="258" t="s">
        <v>221</v>
      </c>
      <c r="I61" s="255" t="s">
        <v>222</v>
      </c>
      <c r="J61" s="256" t="s">
        <v>222</v>
      </c>
      <c r="K61" s="256" t="s">
        <v>222</v>
      </c>
      <c r="L61" s="257" t="s">
        <v>223</v>
      </c>
      <c r="M61" s="256"/>
      <c r="N61" s="258" t="s">
        <v>221</v>
      </c>
    </row>
    <row r="62" spans="1:16" ht="16.5" customHeight="1">
      <c r="A62" s="979" t="s">
        <v>17</v>
      </c>
      <c r="B62" s="980"/>
      <c r="C62" s="283">
        <f>$I$27</f>
        <v>0</v>
      </c>
      <c r="D62" s="284">
        <f>'月別実績（2回目）'!N146+'月別実績（2回目）'!N147+'月別実績（2回目）'!N148</f>
        <v>0</v>
      </c>
      <c r="E62" s="278">
        <f>C62-D62</f>
        <v>0</v>
      </c>
      <c r="F62" s="97">
        <f>IF(C62=0,0,ROUNDDOWN(E62/C62,3))</f>
        <v>0</v>
      </c>
      <c r="G62" s="274">
        <f>IF(C62=0,0,ROUNDUP(D62/C62,2))</f>
        <v>0</v>
      </c>
      <c r="H62" s="265">
        <f>E62*$H$25</f>
        <v>0</v>
      </c>
      <c r="I62" s="283">
        <f>$I$27</f>
        <v>0</v>
      </c>
      <c r="J62" s="284">
        <f>'月別実績（3回目）'!N146+'月別実績（3回目）'!N147+'月別実績（3回目）'!N148</f>
        <v>0</v>
      </c>
      <c r="K62" s="278">
        <f>I62-J62</f>
        <v>0</v>
      </c>
      <c r="L62" s="97">
        <f>IF(I62=0,0,ROUNDDOWN(K62/I62,3))</f>
        <v>0</v>
      </c>
      <c r="M62" s="274">
        <f>IF(I62=0,0,ROUNDUP(J62/I62,2))</f>
        <v>0</v>
      </c>
      <c r="N62" s="265">
        <f>K62*$H$25</f>
        <v>0</v>
      </c>
    </row>
    <row r="63" spans="1:16" ht="16.5" customHeight="1">
      <c r="A63" s="966" t="s">
        <v>18</v>
      </c>
      <c r="B63" s="967"/>
      <c r="C63" s="283">
        <f>$I$28</f>
        <v>0</v>
      </c>
      <c r="D63" s="284">
        <f>'月別実績（2回目）'!N149</f>
        <v>0</v>
      </c>
      <c r="E63" s="278">
        <f>C63-D63</f>
        <v>0</v>
      </c>
      <c r="F63" s="98">
        <f>IF(C63=0,0,ROUNDDOWN(E63/C63,3))</f>
        <v>0</v>
      </c>
      <c r="G63" s="275">
        <f>IF(C63=0,0,ROUNDUP(D63/C63,2))</f>
        <v>0</v>
      </c>
      <c r="H63" s="265">
        <f t="shared" ref="H63:H69" si="8">E63*$H$25</f>
        <v>0</v>
      </c>
      <c r="I63" s="283">
        <f>$I$28</f>
        <v>0</v>
      </c>
      <c r="J63" s="284">
        <f>'月別実績（3回目）'!N149</f>
        <v>0</v>
      </c>
      <c r="K63" s="278">
        <f>I63-J63</f>
        <v>0</v>
      </c>
      <c r="L63" s="98">
        <f>IF(I63=0,0,ROUNDDOWN(K63/I63,3))</f>
        <v>0</v>
      </c>
      <c r="M63" s="275">
        <f>IF(I63=0,0,ROUNDUP(J63/I63,2))</f>
        <v>0</v>
      </c>
      <c r="N63" s="265">
        <f t="shared" ref="N63:N69" si="9">K63*$H$25</f>
        <v>0</v>
      </c>
    </row>
    <row r="64" spans="1:16" ht="16.5" customHeight="1">
      <c r="A64" s="966" t="s">
        <v>19</v>
      </c>
      <c r="B64" s="967"/>
      <c r="C64" s="283">
        <f>$I$29</f>
        <v>0</v>
      </c>
      <c r="D64" s="284">
        <f>'月別実績（2回目）'!N150</f>
        <v>0</v>
      </c>
      <c r="E64" s="278">
        <f t="shared" ref="E64:E68" si="10">C64-D64</f>
        <v>0</v>
      </c>
      <c r="F64" s="98">
        <f>IF(C64=0,0,ROUNDDOWN(E64/C64,3))</f>
        <v>0</v>
      </c>
      <c r="G64" s="275">
        <f>IF(C64=0,0,ROUNDUP(D64/C64,2))</f>
        <v>0</v>
      </c>
      <c r="H64" s="265">
        <f t="shared" si="8"/>
        <v>0</v>
      </c>
      <c r="I64" s="283">
        <f>$I$29</f>
        <v>0</v>
      </c>
      <c r="J64" s="284">
        <f>'月別実績（3回目）'!N150</f>
        <v>0</v>
      </c>
      <c r="K64" s="278">
        <f t="shared" ref="K64:K69" si="11">I64-J64</f>
        <v>0</v>
      </c>
      <c r="L64" s="98">
        <f>IF(I64=0,0,ROUNDDOWN(K64/I64,3))</f>
        <v>0</v>
      </c>
      <c r="M64" s="275">
        <f>IF(I64=0,0,ROUNDUP(J64/I64,2))</f>
        <v>0</v>
      </c>
      <c r="N64" s="265">
        <f t="shared" si="9"/>
        <v>0</v>
      </c>
    </row>
    <row r="65" spans="1:14" ht="16.5" customHeight="1">
      <c r="A65" s="966" t="s">
        <v>20</v>
      </c>
      <c r="B65" s="967"/>
      <c r="C65" s="283">
        <f>$I$30</f>
        <v>0</v>
      </c>
      <c r="D65" s="284">
        <f>'月別実績（2回目）'!N151</f>
        <v>0</v>
      </c>
      <c r="E65" s="278">
        <f t="shared" si="10"/>
        <v>0</v>
      </c>
      <c r="F65" s="98">
        <f>IF(C65=0,0,ROUNDDOWN(E65/C65,3))</f>
        <v>0</v>
      </c>
      <c r="G65" s="275">
        <f>IF(C65=0,0,ROUNDUP(D65/C65,2))</f>
        <v>0</v>
      </c>
      <c r="H65" s="265">
        <f t="shared" si="8"/>
        <v>0</v>
      </c>
      <c r="I65" s="283">
        <f>$I$30</f>
        <v>0</v>
      </c>
      <c r="J65" s="284">
        <f>'月別実績（3回目）'!N151</f>
        <v>0</v>
      </c>
      <c r="K65" s="278">
        <f t="shared" si="11"/>
        <v>0</v>
      </c>
      <c r="L65" s="98">
        <f>IF(I65=0,0,ROUNDDOWN(K65/I65,3))</f>
        <v>0</v>
      </c>
      <c r="M65" s="275">
        <f>IF(I65=0,0,ROUNDUP(J65/I65,2))</f>
        <v>0</v>
      </c>
      <c r="N65" s="265">
        <f t="shared" si="9"/>
        <v>0</v>
      </c>
    </row>
    <row r="66" spans="1:14" ht="16.5" customHeight="1">
      <c r="A66" s="966" t="s">
        <v>21</v>
      </c>
      <c r="B66" s="967"/>
      <c r="C66" s="283">
        <f>$I$31</f>
        <v>0</v>
      </c>
      <c r="D66" s="284">
        <f>'月別実績（2回目）'!N152</f>
        <v>0</v>
      </c>
      <c r="E66" s="278">
        <f t="shared" si="10"/>
        <v>0</v>
      </c>
      <c r="F66" s="98">
        <f>IF(C66=0,0,ROUNDDOWN(E66/C66,3))</f>
        <v>0</v>
      </c>
      <c r="G66" s="275">
        <f>IF(C66=0,0,ROUNDUP(D66/C66,2))</f>
        <v>0</v>
      </c>
      <c r="H66" s="265">
        <f t="shared" si="8"/>
        <v>0</v>
      </c>
      <c r="I66" s="283">
        <f>$I$31</f>
        <v>0</v>
      </c>
      <c r="J66" s="284">
        <f>'月別実績（3回目）'!N152</f>
        <v>0</v>
      </c>
      <c r="K66" s="278">
        <f t="shared" si="11"/>
        <v>0</v>
      </c>
      <c r="L66" s="98">
        <f>IF(I66=0,0,ROUNDDOWN(K66/I66,3))</f>
        <v>0</v>
      </c>
      <c r="M66" s="275">
        <f>IF(I66=0,0,ROUNDUP(J66/I66,2))</f>
        <v>0</v>
      </c>
      <c r="N66" s="265">
        <f t="shared" si="9"/>
        <v>0</v>
      </c>
    </row>
    <row r="67" spans="1:14" ht="16.5" customHeight="1">
      <c r="A67" s="968" t="s">
        <v>22</v>
      </c>
      <c r="B67" s="99" t="s">
        <v>23</v>
      </c>
      <c r="C67" s="283">
        <f>$I$32</f>
        <v>0</v>
      </c>
      <c r="D67" s="284">
        <f>'月別実績（2回目）'!Q119*-1</f>
        <v>0</v>
      </c>
      <c r="E67" s="278">
        <f t="shared" si="10"/>
        <v>0</v>
      </c>
      <c r="F67" s="98" t="str">
        <f>IF(D67=0,"　　　　－",ROUNDDOWN(E67/C72,3))</f>
        <v>　　　　－</v>
      </c>
      <c r="G67" s="290" t="s">
        <v>24</v>
      </c>
      <c r="H67" s="265">
        <f t="shared" si="8"/>
        <v>0</v>
      </c>
      <c r="I67" s="283">
        <f>$I$32</f>
        <v>0</v>
      </c>
      <c r="J67" s="284">
        <f>'月別実績（3回目）'!Q119*-1</f>
        <v>0</v>
      </c>
      <c r="K67" s="278">
        <f t="shared" si="11"/>
        <v>0</v>
      </c>
      <c r="L67" s="98" t="str">
        <f>IF(J67=0,"　　　　－",ROUNDDOWN(K67/I72,3))</f>
        <v>　　　　－</v>
      </c>
      <c r="M67" s="290" t="s">
        <v>24</v>
      </c>
      <c r="N67" s="265">
        <f t="shared" si="9"/>
        <v>0</v>
      </c>
    </row>
    <row r="68" spans="1:14" ht="16.5" customHeight="1">
      <c r="A68" s="969"/>
      <c r="B68" s="100" t="s">
        <v>25</v>
      </c>
      <c r="C68" s="283">
        <f>$I$33</f>
        <v>0</v>
      </c>
      <c r="D68" s="284">
        <f>'月別実績（2回目）'!Q122*-1</f>
        <v>0</v>
      </c>
      <c r="E68" s="278">
        <f t="shared" si="10"/>
        <v>0</v>
      </c>
      <c r="F68" s="101" t="s">
        <v>24</v>
      </c>
      <c r="G68" s="290" t="s">
        <v>24</v>
      </c>
      <c r="H68" s="265">
        <f t="shared" si="8"/>
        <v>0</v>
      </c>
      <c r="I68" s="283">
        <f>$I$33</f>
        <v>0</v>
      </c>
      <c r="J68" s="284">
        <f>'月別実績（3回目）'!Q122*-1</f>
        <v>0</v>
      </c>
      <c r="K68" s="278">
        <f t="shared" si="11"/>
        <v>0</v>
      </c>
      <c r="L68" s="101" t="s">
        <v>24</v>
      </c>
      <c r="M68" s="290" t="s">
        <v>24</v>
      </c>
      <c r="N68" s="265">
        <f t="shared" si="9"/>
        <v>0</v>
      </c>
    </row>
    <row r="69" spans="1:14" ht="16.5" customHeight="1">
      <c r="A69" s="960" t="s">
        <v>26</v>
      </c>
      <c r="B69" s="961"/>
      <c r="C69" s="285">
        <f>$I$34</f>
        <v>0</v>
      </c>
      <c r="D69" s="284">
        <f>'月別実績（2回目）'!N153</f>
        <v>0</v>
      </c>
      <c r="E69" s="279">
        <f>C69-D69</f>
        <v>0</v>
      </c>
      <c r="F69" s="102" t="s">
        <v>24</v>
      </c>
      <c r="G69" s="291" t="s">
        <v>24</v>
      </c>
      <c r="H69" s="266">
        <f t="shared" si="8"/>
        <v>0</v>
      </c>
      <c r="I69" s="285">
        <f>$I$34</f>
        <v>0</v>
      </c>
      <c r="J69" s="284">
        <f>'月別実績（3回目）'!N153</f>
        <v>0</v>
      </c>
      <c r="K69" s="279">
        <f t="shared" si="11"/>
        <v>0</v>
      </c>
      <c r="L69" s="102" t="s">
        <v>24</v>
      </c>
      <c r="M69" s="291" t="s">
        <v>24</v>
      </c>
      <c r="N69" s="266">
        <f t="shared" si="9"/>
        <v>0</v>
      </c>
    </row>
    <row r="70" spans="1:14" ht="23.25" customHeight="1">
      <c r="A70" s="962" t="s">
        <v>28</v>
      </c>
      <c r="B70" s="963"/>
      <c r="C70" s="280">
        <f>$I$35</f>
        <v>0</v>
      </c>
      <c r="D70" s="286">
        <f>SUM(D62:D69)</f>
        <v>0</v>
      </c>
      <c r="E70" s="219">
        <f>SUM(E62:E69)</f>
        <v>0</v>
      </c>
      <c r="F70" s="103">
        <f>IF(C70=0,0,ROUNDDOWN(E70/C70,3))</f>
        <v>0</v>
      </c>
      <c r="G70" s="276">
        <f>IF(C70=0,0,ROUNDUP(D70/C70,2))</f>
        <v>0</v>
      </c>
      <c r="H70" s="267">
        <f>E70*$H$25</f>
        <v>0</v>
      </c>
      <c r="I70" s="280">
        <f>$I$35</f>
        <v>0</v>
      </c>
      <c r="J70" s="286">
        <f>SUM(J62:J69)</f>
        <v>0</v>
      </c>
      <c r="K70" s="219">
        <f>SUM(K62:K69)</f>
        <v>0</v>
      </c>
      <c r="L70" s="103">
        <f>IF(I70=0,0,ROUNDDOWN(K70/I70,3))</f>
        <v>0</v>
      </c>
      <c r="M70" s="276">
        <f>IF(I70=0,0,ROUNDUP(J70/I70,2))</f>
        <v>0</v>
      </c>
      <c r="N70" s="267">
        <f>K70*$H$25</f>
        <v>0</v>
      </c>
    </row>
    <row r="71" spans="1:14" ht="23.25" customHeight="1">
      <c r="A71" s="962" t="s">
        <v>29</v>
      </c>
      <c r="B71" s="963"/>
      <c r="C71" s="280">
        <f>$I$36</f>
        <v>0</v>
      </c>
      <c r="D71" s="287">
        <f>D70-D69</f>
        <v>0</v>
      </c>
      <c r="E71" s="219">
        <f>E70-E69</f>
        <v>0</v>
      </c>
      <c r="F71" s="103">
        <f>IF(C71=0,0,ROUNDDOWN(E71/C71,3))</f>
        <v>0</v>
      </c>
      <c r="G71" s="276">
        <f>IF(C71=0,0,ROUNDUP(D71/C71,2))</f>
        <v>0</v>
      </c>
      <c r="H71" s="267">
        <f>E71*$H$25</f>
        <v>0</v>
      </c>
      <c r="I71" s="280">
        <f>$I$36</f>
        <v>0</v>
      </c>
      <c r="J71" s="287">
        <f>J70-J69</f>
        <v>0</v>
      </c>
      <c r="K71" s="219">
        <f>K70-K69</f>
        <v>0</v>
      </c>
      <c r="L71" s="103">
        <f>IF(I71=0,0,ROUNDDOWN(K71/I71,3))</f>
        <v>0</v>
      </c>
      <c r="M71" s="276">
        <f>IF(I71=0,0,ROUNDUP(J71/I71,2))</f>
        <v>0</v>
      </c>
      <c r="N71" s="267">
        <f>K71*$H$25</f>
        <v>0</v>
      </c>
    </row>
    <row r="72" spans="1:14" ht="23.25" customHeight="1" thickBot="1">
      <c r="A72" s="964" t="s">
        <v>30</v>
      </c>
      <c r="B72" s="965"/>
      <c r="C72" s="288">
        <f>$I$37</f>
        <v>0</v>
      </c>
      <c r="D72" s="289">
        <f>D71-D67</f>
        <v>0</v>
      </c>
      <c r="E72" s="282">
        <f>E71-E67</f>
        <v>0</v>
      </c>
      <c r="F72" s="104">
        <f>IF(C72=0,0,ROUNDDOWN(E72/C72,3))</f>
        <v>0</v>
      </c>
      <c r="G72" s="277">
        <f>IF(C72=0,0,ROUNDUP(D72/C72,2))</f>
        <v>0</v>
      </c>
      <c r="H72" s="268">
        <f>E72*$H$25</f>
        <v>0</v>
      </c>
      <c r="I72" s="288">
        <f>$I$37</f>
        <v>0</v>
      </c>
      <c r="J72" s="289">
        <f>J71-J67</f>
        <v>0</v>
      </c>
      <c r="K72" s="282">
        <f>K71-K67</f>
        <v>0</v>
      </c>
      <c r="L72" s="104">
        <f>IF(I72=0,0,ROUNDDOWN(K72/I72,3))</f>
        <v>0</v>
      </c>
      <c r="M72" s="277">
        <f>IF(I72=0,0,ROUNDUP(J72/I72,2))</f>
        <v>0</v>
      </c>
      <c r="N72" s="268">
        <f>K72*$H$25</f>
        <v>0</v>
      </c>
    </row>
    <row r="73" spans="1:14" ht="24" customHeight="1" thickBot="1">
      <c r="A73" s="461" t="s">
        <v>448</v>
      </c>
      <c r="N73" s="458">
        <f>事業報告書!J10</f>
        <v>0</v>
      </c>
    </row>
    <row r="74" spans="1:14">
      <c r="A74" s="971" t="s">
        <v>351</v>
      </c>
      <c r="B74" s="972"/>
      <c r="C74" s="956" t="s">
        <v>446</v>
      </c>
      <c r="D74" s="977"/>
      <c r="E74" s="977"/>
      <c r="F74" s="977"/>
      <c r="G74" s="977"/>
      <c r="H74" s="978"/>
      <c r="I74" s="990" t="s">
        <v>447</v>
      </c>
      <c r="J74" s="991"/>
      <c r="K74" s="991"/>
      <c r="L74" s="991"/>
      <c r="M74" s="991"/>
      <c r="N74" s="992"/>
    </row>
    <row r="75" spans="1:14">
      <c r="A75" s="973"/>
      <c r="B75" s="974"/>
      <c r="C75" s="106" t="s">
        <v>10</v>
      </c>
      <c r="D75" s="958" t="s">
        <v>33</v>
      </c>
      <c r="E75" s="959"/>
      <c r="F75" s="959"/>
      <c r="G75" s="959"/>
      <c r="H75" s="983" t="s">
        <v>224</v>
      </c>
      <c r="I75" s="271" t="s">
        <v>10</v>
      </c>
      <c r="J75" s="995" t="s">
        <v>33</v>
      </c>
      <c r="K75" s="996"/>
      <c r="L75" s="996"/>
      <c r="M75" s="996"/>
      <c r="N75" s="983" t="s">
        <v>224</v>
      </c>
    </row>
    <row r="76" spans="1:14">
      <c r="A76" s="973"/>
      <c r="B76" s="974"/>
      <c r="C76" s="94" t="s">
        <v>312</v>
      </c>
      <c r="D76" s="970" t="s">
        <v>12</v>
      </c>
      <c r="E76" s="985" t="s">
        <v>14</v>
      </c>
      <c r="F76" s="985" t="s">
        <v>15</v>
      </c>
      <c r="G76" s="985" t="s">
        <v>16</v>
      </c>
      <c r="H76" s="984"/>
      <c r="I76" s="94" t="str">
        <f>+C76</f>
        <v>基準一次</v>
      </c>
      <c r="J76" s="970" t="s">
        <v>12</v>
      </c>
      <c r="K76" s="985" t="s">
        <v>14</v>
      </c>
      <c r="L76" s="985" t="s">
        <v>15</v>
      </c>
      <c r="M76" s="993" t="s">
        <v>16</v>
      </c>
      <c r="N76" s="984"/>
    </row>
    <row r="77" spans="1:14" ht="24">
      <c r="A77" s="973"/>
      <c r="B77" s="974"/>
      <c r="C77" s="95" t="s">
        <v>13</v>
      </c>
      <c r="D77" s="970"/>
      <c r="E77" s="986"/>
      <c r="F77" s="986"/>
      <c r="G77" s="986"/>
      <c r="H77" s="96">
        <f>$H$25</f>
        <v>0</v>
      </c>
      <c r="I77" s="469" t="s">
        <v>13</v>
      </c>
      <c r="J77" s="970"/>
      <c r="K77" s="986"/>
      <c r="L77" s="986"/>
      <c r="M77" s="994"/>
      <c r="N77" s="96">
        <f>$H$25</f>
        <v>0</v>
      </c>
    </row>
    <row r="78" spans="1:14">
      <c r="A78" s="975"/>
      <c r="B78" s="976"/>
      <c r="C78" s="255" t="s">
        <v>220</v>
      </c>
      <c r="D78" s="256" t="s">
        <v>222</v>
      </c>
      <c r="E78" s="256" t="s">
        <v>222</v>
      </c>
      <c r="F78" s="257" t="s">
        <v>223</v>
      </c>
      <c r="G78" s="256"/>
      <c r="H78" s="258" t="s">
        <v>221</v>
      </c>
      <c r="I78" s="255" t="s">
        <v>222</v>
      </c>
      <c r="J78" s="256" t="s">
        <v>222</v>
      </c>
      <c r="K78" s="256" t="s">
        <v>222</v>
      </c>
      <c r="L78" s="257" t="s">
        <v>223</v>
      </c>
      <c r="M78" s="256"/>
      <c r="N78" s="258" t="s">
        <v>221</v>
      </c>
    </row>
    <row r="79" spans="1:14" ht="16.5" customHeight="1">
      <c r="A79" s="979" t="s">
        <v>17</v>
      </c>
      <c r="B79" s="980"/>
      <c r="C79" s="283">
        <f>$I$27</f>
        <v>0</v>
      </c>
      <c r="D79" s="284">
        <f>'月別実績（4回目）'!N146+'月別実績（4回目）'!N147+'月別実績（4回目）'!N148</f>
        <v>0</v>
      </c>
      <c r="E79" s="278">
        <f>C79-D79</f>
        <v>0</v>
      </c>
      <c r="F79" s="97">
        <f>IF(C79=0,0,ROUNDDOWN(E79/C79,3))</f>
        <v>0</v>
      </c>
      <c r="G79" s="274">
        <f>IF(C79=0,0,ROUNDUP(D79/C79,2))</f>
        <v>0</v>
      </c>
      <c r="H79" s="265">
        <f>E79*$H$25</f>
        <v>0</v>
      </c>
      <c r="I79" s="283">
        <f>$I$27</f>
        <v>0</v>
      </c>
      <c r="J79" s="284">
        <f>'月別実績（5回目）'!N146+'月別実績（5回目）'!N147+'月別実績（5回目）'!N148</f>
        <v>0</v>
      </c>
      <c r="K79" s="278">
        <f>I79-J79</f>
        <v>0</v>
      </c>
      <c r="L79" s="97">
        <f>IF(I79=0,0,ROUNDDOWN(K79/I79,3))</f>
        <v>0</v>
      </c>
      <c r="M79" s="274">
        <f>IF(I79=0,0,ROUNDUP(J79/I79,2))</f>
        <v>0</v>
      </c>
      <c r="N79" s="265">
        <f>K79*$H$25</f>
        <v>0</v>
      </c>
    </row>
    <row r="80" spans="1:14" ht="16.5" customHeight="1">
      <c r="A80" s="966" t="s">
        <v>18</v>
      </c>
      <c r="B80" s="967"/>
      <c r="C80" s="283">
        <f>$I$28</f>
        <v>0</v>
      </c>
      <c r="D80" s="284">
        <f>'月別実績（4回目）'!N149</f>
        <v>0</v>
      </c>
      <c r="E80" s="278">
        <f>C80-D80</f>
        <v>0</v>
      </c>
      <c r="F80" s="98">
        <f>IF(C80=0,0,ROUNDDOWN(E80/C80,3))</f>
        <v>0</v>
      </c>
      <c r="G80" s="275">
        <f>IF(C80=0,0,ROUNDUP(D80/C80,2))</f>
        <v>0</v>
      </c>
      <c r="H80" s="265">
        <f t="shared" ref="H80:H86" si="12">E80*$H$25</f>
        <v>0</v>
      </c>
      <c r="I80" s="283">
        <f>$I$28</f>
        <v>0</v>
      </c>
      <c r="J80" s="284">
        <f>'月別実績（5回目）'!N149</f>
        <v>0</v>
      </c>
      <c r="K80" s="278">
        <f>I80-J80</f>
        <v>0</v>
      </c>
      <c r="L80" s="98">
        <f>IF(I80=0,0,ROUNDDOWN(K80/I80,3))</f>
        <v>0</v>
      </c>
      <c r="M80" s="275">
        <f>IF(I80=0,0,ROUNDUP(J80/I80,2))</f>
        <v>0</v>
      </c>
      <c r="N80" s="265">
        <f t="shared" ref="N80:N86" si="13">K80*$H$25</f>
        <v>0</v>
      </c>
    </row>
    <row r="81" spans="1:16" ht="16.5" customHeight="1">
      <c r="A81" s="966" t="s">
        <v>19</v>
      </c>
      <c r="B81" s="967"/>
      <c r="C81" s="283">
        <f>$I$29</f>
        <v>0</v>
      </c>
      <c r="D81" s="284">
        <f>'月別実績（4回目）'!N150</f>
        <v>0</v>
      </c>
      <c r="E81" s="278">
        <f t="shared" ref="E81:E85" si="14">C81-D81</f>
        <v>0</v>
      </c>
      <c r="F81" s="98">
        <f>IF(C81=0,0,ROUNDDOWN(E81/C81,3))</f>
        <v>0</v>
      </c>
      <c r="G81" s="275">
        <f>IF(C81=0,0,ROUNDUP(D81/C81,2))</f>
        <v>0</v>
      </c>
      <c r="H81" s="265">
        <f t="shared" si="12"/>
        <v>0</v>
      </c>
      <c r="I81" s="283">
        <f>$I$29</f>
        <v>0</v>
      </c>
      <c r="J81" s="284">
        <f>'月別実績（5回目）'!N150</f>
        <v>0</v>
      </c>
      <c r="K81" s="278">
        <f t="shared" ref="K81:K86" si="15">I81-J81</f>
        <v>0</v>
      </c>
      <c r="L81" s="98">
        <f>IF(I81=0,0,ROUNDDOWN(K81/I81,3))</f>
        <v>0</v>
      </c>
      <c r="M81" s="275">
        <f>IF(I81=0,0,ROUNDUP(J81/I81,2))</f>
        <v>0</v>
      </c>
      <c r="N81" s="265">
        <f t="shared" si="13"/>
        <v>0</v>
      </c>
    </row>
    <row r="82" spans="1:16" ht="16.5" customHeight="1">
      <c r="A82" s="966" t="s">
        <v>20</v>
      </c>
      <c r="B82" s="967"/>
      <c r="C82" s="283">
        <f>$I$30</f>
        <v>0</v>
      </c>
      <c r="D82" s="284">
        <f>'月別実績（4回目）'!N151</f>
        <v>0</v>
      </c>
      <c r="E82" s="278">
        <f t="shared" si="14"/>
        <v>0</v>
      </c>
      <c r="F82" s="98">
        <f>IF(C82=0,0,ROUNDDOWN(E82/C82,3))</f>
        <v>0</v>
      </c>
      <c r="G82" s="275">
        <f>IF(C82=0,0,ROUNDUP(D82/C82,2))</f>
        <v>0</v>
      </c>
      <c r="H82" s="265">
        <f t="shared" si="12"/>
        <v>0</v>
      </c>
      <c r="I82" s="283">
        <f>$I$30</f>
        <v>0</v>
      </c>
      <c r="J82" s="284">
        <f>'月別実績（5回目）'!N151</f>
        <v>0</v>
      </c>
      <c r="K82" s="278">
        <f t="shared" si="15"/>
        <v>0</v>
      </c>
      <c r="L82" s="98">
        <f>IF(I82=0,0,ROUNDDOWN(K82/I82,3))</f>
        <v>0</v>
      </c>
      <c r="M82" s="275">
        <f>IF(I82=0,0,ROUNDUP(J82/I82,2))</f>
        <v>0</v>
      </c>
      <c r="N82" s="265">
        <f t="shared" si="13"/>
        <v>0</v>
      </c>
    </row>
    <row r="83" spans="1:16" ht="16.5" customHeight="1">
      <c r="A83" s="966" t="s">
        <v>21</v>
      </c>
      <c r="B83" s="967"/>
      <c r="C83" s="283">
        <f>$I$31</f>
        <v>0</v>
      </c>
      <c r="D83" s="284">
        <f>'月別実績（4回目）'!N152</f>
        <v>0</v>
      </c>
      <c r="E83" s="278">
        <f t="shared" si="14"/>
        <v>0</v>
      </c>
      <c r="F83" s="98">
        <f>IF(C83=0,0,ROUNDDOWN(E83/C83,3))</f>
        <v>0</v>
      </c>
      <c r="G83" s="275">
        <f>IF(C83=0,0,ROUNDUP(D83/C83,2))</f>
        <v>0</v>
      </c>
      <c r="H83" s="265">
        <f t="shared" si="12"/>
        <v>0</v>
      </c>
      <c r="I83" s="283">
        <f>$I$31</f>
        <v>0</v>
      </c>
      <c r="J83" s="284">
        <f>'月別実績（5回目）'!N152</f>
        <v>0</v>
      </c>
      <c r="K83" s="278">
        <f t="shared" si="15"/>
        <v>0</v>
      </c>
      <c r="L83" s="98">
        <f>IF(I83=0,0,ROUNDDOWN(K83/I83,3))</f>
        <v>0</v>
      </c>
      <c r="M83" s="275">
        <f>IF(I83=0,0,ROUNDUP(J83/I83,2))</f>
        <v>0</v>
      </c>
      <c r="N83" s="265">
        <f t="shared" si="13"/>
        <v>0</v>
      </c>
    </row>
    <row r="84" spans="1:16" ht="16.5" customHeight="1">
      <c r="A84" s="968" t="s">
        <v>22</v>
      </c>
      <c r="B84" s="99" t="s">
        <v>23</v>
      </c>
      <c r="C84" s="283">
        <f>$I$32</f>
        <v>0</v>
      </c>
      <c r="D84" s="284">
        <f>'月別実績（4回目）'!Q119*-1</f>
        <v>0</v>
      </c>
      <c r="E84" s="278">
        <f t="shared" si="14"/>
        <v>0</v>
      </c>
      <c r="F84" s="98" t="str">
        <f>IF(D84=0,"　　　　－",ROUNDDOWN(E84/C89,3))</f>
        <v>　　　　－</v>
      </c>
      <c r="G84" s="290" t="s">
        <v>24</v>
      </c>
      <c r="H84" s="265">
        <f t="shared" si="12"/>
        <v>0</v>
      </c>
      <c r="I84" s="283">
        <f>$I$32</f>
        <v>0</v>
      </c>
      <c r="J84" s="284">
        <f>'月別実績（5回目）'!Q119*-1</f>
        <v>0</v>
      </c>
      <c r="K84" s="278">
        <f t="shared" si="15"/>
        <v>0</v>
      </c>
      <c r="L84" s="98" t="str">
        <f>IF(J84=0,"　　　　－",ROUNDDOWN(K84/I89,3))</f>
        <v>　　　　－</v>
      </c>
      <c r="M84" s="290" t="s">
        <v>24</v>
      </c>
      <c r="N84" s="265">
        <f t="shared" si="13"/>
        <v>0</v>
      </c>
    </row>
    <row r="85" spans="1:16" ht="16.5" customHeight="1">
      <c r="A85" s="969"/>
      <c r="B85" s="100" t="s">
        <v>25</v>
      </c>
      <c r="C85" s="283">
        <f>$I$33</f>
        <v>0</v>
      </c>
      <c r="D85" s="284">
        <f>'月別実績（4回目）'!Q122*-1</f>
        <v>0</v>
      </c>
      <c r="E85" s="278">
        <f t="shared" si="14"/>
        <v>0</v>
      </c>
      <c r="F85" s="101" t="s">
        <v>24</v>
      </c>
      <c r="G85" s="290" t="s">
        <v>24</v>
      </c>
      <c r="H85" s="265">
        <f t="shared" si="12"/>
        <v>0</v>
      </c>
      <c r="I85" s="283">
        <f>$I$33</f>
        <v>0</v>
      </c>
      <c r="J85" s="284">
        <f>'月別実績（5回目）'!Q122*-1</f>
        <v>0</v>
      </c>
      <c r="K85" s="278">
        <f t="shared" si="15"/>
        <v>0</v>
      </c>
      <c r="L85" s="101" t="s">
        <v>24</v>
      </c>
      <c r="M85" s="290" t="s">
        <v>24</v>
      </c>
      <c r="N85" s="265">
        <f t="shared" si="13"/>
        <v>0</v>
      </c>
    </row>
    <row r="86" spans="1:16" ht="16.5" customHeight="1">
      <c r="A86" s="960" t="s">
        <v>26</v>
      </c>
      <c r="B86" s="961"/>
      <c r="C86" s="285">
        <f>$I$34</f>
        <v>0</v>
      </c>
      <c r="D86" s="284">
        <f>'月別実績（4回目）'!N153</f>
        <v>0</v>
      </c>
      <c r="E86" s="279">
        <f>C86-D86</f>
        <v>0</v>
      </c>
      <c r="F86" s="102" t="s">
        <v>24</v>
      </c>
      <c r="G86" s="291" t="s">
        <v>24</v>
      </c>
      <c r="H86" s="266">
        <f t="shared" si="12"/>
        <v>0</v>
      </c>
      <c r="I86" s="285">
        <f>$I$34</f>
        <v>0</v>
      </c>
      <c r="J86" s="284">
        <f>'月別実績（5回目）'!N153</f>
        <v>0</v>
      </c>
      <c r="K86" s="279">
        <f t="shared" si="15"/>
        <v>0</v>
      </c>
      <c r="L86" s="102" t="s">
        <v>24</v>
      </c>
      <c r="M86" s="291" t="s">
        <v>24</v>
      </c>
      <c r="N86" s="266">
        <f t="shared" si="13"/>
        <v>0</v>
      </c>
    </row>
    <row r="87" spans="1:16" ht="23.25" customHeight="1">
      <c r="A87" s="962" t="s">
        <v>28</v>
      </c>
      <c r="B87" s="963"/>
      <c r="C87" s="280">
        <f>$I$35</f>
        <v>0</v>
      </c>
      <c r="D87" s="286">
        <f>SUM(D79:D86)</f>
        <v>0</v>
      </c>
      <c r="E87" s="219">
        <f>SUM(E79:E86)</f>
        <v>0</v>
      </c>
      <c r="F87" s="103">
        <f>IF(C87=0,0,ROUNDDOWN(E87/C87,3))</f>
        <v>0</v>
      </c>
      <c r="G87" s="276">
        <f>IF(C87=0,0,ROUNDUP(D87/C87,2))</f>
        <v>0</v>
      </c>
      <c r="H87" s="267">
        <f>E87*$H$25</f>
        <v>0</v>
      </c>
      <c r="I87" s="280">
        <f>$I$35</f>
        <v>0</v>
      </c>
      <c r="J87" s="286">
        <f>SUM(J79:J86)</f>
        <v>0</v>
      </c>
      <c r="K87" s="219">
        <f>SUM(K79:K86)</f>
        <v>0</v>
      </c>
      <c r="L87" s="103">
        <f>IF(I87=0,0,ROUNDDOWN(K87/I87,3))</f>
        <v>0</v>
      </c>
      <c r="M87" s="276">
        <f>IF(I87=0,0,ROUNDUP(J87/I87,2))</f>
        <v>0</v>
      </c>
      <c r="N87" s="267">
        <f>K87*$H$25</f>
        <v>0</v>
      </c>
    </row>
    <row r="88" spans="1:16" ht="23.25" customHeight="1">
      <c r="A88" s="962" t="s">
        <v>29</v>
      </c>
      <c r="B88" s="963"/>
      <c r="C88" s="280">
        <f>$I$36</f>
        <v>0</v>
      </c>
      <c r="D88" s="287">
        <f>D87-D86</f>
        <v>0</v>
      </c>
      <c r="E88" s="219">
        <f>E87-E86</f>
        <v>0</v>
      </c>
      <c r="F88" s="103">
        <f>IF(C88=0,0,ROUNDDOWN(E88/C88,3))</f>
        <v>0</v>
      </c>
      <c r="G88" s="276">
        <f>IF(C88=0,0,ROUNDUP(D88/C88,2))</f>
        <v>0</v>
      </c>
      <c r="H88" s="267">
        <f>E88*$H$25</f>
        <v>0</v>
      </c>
      <c r="I88" s="280">
        <f>$I$36</f>
        <v>0</v>
      </c>
      <c r="J88" s="287">
        <f>J87-J86</f>
        <v>0</v>
      </c>
      <c r="K88" s="219">
        <f>K87-K86</f>
        <v>0</v>
      </c>
      <c r="L88" s="103">
        <f>IF(I88=0,0,ROUNDDOWN(K88/I88,3))</f>
        <v>0</v>
      </c>
      <c r="M88" s="276">
        <f>IF(I88=0,0,ROUNDUP(J88/I88,2))</f>
        <v>0</v>
      </c>
      <c r="N88" s="267">
        <f>K88*$H$25</f>
        <v>0</v>
      </c>
    </row>
    <row r="89" spans="1:16" ht="23.25" customHeight="1" thickBot="1">
      <c r="A89" s="964" t="s">
        <v>30</v>
      </c>
      <c r="B89" s="965"/>
      <c r="C89" s="288">
        <f>$I$37</f>
        <v>0</v>
      </c>
      <c r="D89" s="289">
        <f>D88-D84</f>
        <v>0</v>
      </c>
      <c r="E89" s="282">
        <f>E88-E84</f>
        <v>0</v>
      </c>
      <c r="F89" s="104">
        <f>IF(C89=0,0,ROUNDDOWN(E89/C89,3))</f>
        <v>0</v>
      </c>
      <c r="G89" s="277">
        <f>IF(C89=0,0,ROUNDUP(D89/C89,2))</f>
        <v>0</v>
      </c>
      <c r="H89" s="268">
        <f>E89*$H$25</f>
        <v>0</v>
      </c>
      <c r="I89" s="288">
        <f>$I$37</f>
        <v>0</v>
      </c>
      <c r="J89" s="289">
        <f>J88-J84</f>
        <v>0</v>
      </c>
      <c r="K89" s="282">
        <f>K88-K84</f>
        <v>0</v>
      </c>
      <c r="L89" s="104">
        <f>IF(I89=0,0,ROUNDDOWN(K89/I89,3))</f>
        <v>0</v>
      </c>
      <c r="M89" s="277">
        <f>IF(I89=0,0,ROUNDUP(J89/I89,2))</f>
        <v>0</v>
      </c>
      <c r="N89" s="268">
        <f>K89*$H$25</f>
        <v>0</v>
      </c>
    </row>
    <row r="91" spans="1:16" ht="20.25" thickBot="1">
      <c r="A91" s="461" t="s">
        <v>47</v>
      </c>
      <c r="B91" s="39"/>
      <c r="C91" s="39" t="s">
        <v>34</v>
      </c>
      <c r="D91" s="39"/>
      <c r="E91" s="39"/>
      <c r="F91" s="39"/>
      <c r="G91" s="39"/>
      <c r="H91" s="39"/>
      <c r="I91" s="39"/>
      <c r="J91" s="39"/>
      <c r="K91" s="39"/>
      <c r="L91" s="39"/>
      <c r="M91" s="39"/>
      <c r="N91" s="458">
        <f>事業報告書!J10</f>
        <v>0</v>
      </c>
      <c r="O91" s="39"/>
      <c r="P91" s="43"/>
    </row>
    <row r="92" spans="1:16">
      <c r="A92" s="465"/>
      <c r="B92" s="466"/>
      <c r="C92" s="956" t="s">
        <v>8</v>
      </c>
      <c r="D92" s="957"/>
      <c r="E92" s="467"/>
      <c r="F92" s="107" t="s">
        <v>9</v>
      </c>
      <c r="G92" s="107"/>
      <c r="H92" s="108" t="s">
        <v>449</v>
      </c>
      <c r="I92" s="108"/>
      <c r="J92" s="108" t="s">
        <v>35</v>
      </c>
      <c r="K92" s="108"/>
      <c r="L92" s="108" t="s">
        <v>36</v>
      </c>
      <c r="M92" s="108"/>
      <c r="N92" s="108" t="s">
        <v>37</v>
      </c>
    </row>
    <row r="93" spans="1:16" ht="17.25" thickBot="1">
      <c r="A93" s="468"/>
      <c r="B93" s="109"/>
      <c r="C93" s="464" t="s">
        <v>10</v>
      </c>
      <c r="D93" s="110" t="s">
        <v>11</v>
      </c>
      <c r="E93" s="110"/>
      <c r="F93" s="110" t="s">
        <v>11</v>
      </c>
      <c r="G93" s="110"/>
      <c r="H93" s="111" t="s">
        <v>38</v>
      </c>
      <c r="I93" s="111"/>
      <c r="J93" s="111" t="s">
        <v>38</v>
      </c>
      <c r="K93" s="111"/>
      <c r="L93" s="111" t="s">
        <v>38</v>
      </c>
      <c r="M93" s="111"/>
      <c r="N93" s="111" t="s">
        <v>38</v>
      </c>
    </row>
    <row r="94" spans="1:16">
      <c r="A94" s="956" t="s">
        <v>17</v>
      </c>
      <c r="B94" s="978"/>
      <c r="C94" s="296">
        <f>$C$27</f>
        <v>0</v>
      </c>
      <c r="D94" s="297">
        <f>$D$27</f>
        <v>0</v>
      </c>
      <c r="E94" s="297"/>
      <c r="F94" s="297">
        <f>$J$27</f>
        <v>0</v>
      </c>
      <c r="G94" s="297"/>
      <c r="H94" s="298">
        <f>$D$45</f>
        <v>0</v>
      </c>
      <c r="I94" s="298"/>
      <c r="J94" s="298">
        <f>$J$45</f>
        <v>0</v>
      </c>
      <c r="K94" s="298"/>
      <c r="L94" s="298">
        <f>$D$62</f>
        <v>0</v>
      </c>
      <c r="M94" s="299"/>
      <c r="N94" s="645">
        <f>J62</f>
        <v>0</v>
      </c>
    </row>
    <row r="95" spans="1:16">
      <c r="A95" s="950" t="s">
        <v>18</v>
      </c>
      <c r="B95" s="951"/>
      <c r="C95" s="296">
        <f>$C$28</f>
        <v>0</v>
      </c>
      <c r="D95" s="297">
        <f>$D$28</f>
        <v>0</v>
      </c>
      <c r="E95" s="300"/>
      <c r="F95" s="297">
        <f>$J$28</f>
        <v>0</v>
      </c>
      <c r="G95" s="300"/>
      <c r="H95" s="298">
        <f>$D$46</f>
        <v>0</v>
      </c>
      <c r="I95" s="301"/>
      <c r="J95" s="298">
        <f>$J$46</f>
        <v>0</v>
      </c>
      <c r="K95" s="301"/>
      <c r="L95" s="298">
        <f>$D$63</f>
        <v>0</v>
      </c>
      <c r="M95" s="302"/>
      <c r="N95" s="645">
        <f>J63</f>
        <v>0</v>
      </c>
    </row>
    <row r="96" spans="1:16">
      <c r="A96" s="950" t="s">
        <v>19</v>
      </c>
      <c r="B96" s="951"/>
      <c r="C96" s="296">
        <f>$C$29</f>
        <v>0</v>
      </c>
      <c r="D96" s="297">
        <f>$D$29</f>
        <v>0</v>
      </c>
      <c r="E96" s="300"/>
      <c r="F96" s="297">
        <f>$J$29</f>
        <v>0</v>
      </c>
      <c r="G96" s="300"/>
      <c r="H96" s="298">
        <f>$D$47</f>
        <v>0</v>
      </c>
      <c r="I96" s="301"/>
      <c r="J96" s="298">
        <f>$J$47</f>
        <v>0</v>
      </c>
      <c r="K96" s="301"/>
      <c r="L96" s="298">
        <f>$D$64</f>
        <v>0</v>
      </c>
      <c r="M96" s="302"/>
      <c r="N96" s="645">
        <f>J64</f>
        <v>0</v>
      </c>
    </row>
    <row r="97" spans="1:16">
      <c r="A97" s="950" t="s">
        <v>20</v>
      </c>
      <c r="B97" s="951"/>
      <c r="C97" s="296">
        <f>$C$30</f>
        <v>0</v>
      </c>
      <c r="D97" s="297">
        <f>$D$30</f>
        <v>0</v>
      </c>
      <c r="E97" s="300"/>
      <c r="F97" s="297">
        <f>$J$30</f>
        <v>0</v>
      </c>
      <c r="G97" s="300"/>
      <c r="H97" s="298">
        <f>$D$48</f>
        <v>0</v>
      </c>
      <c r="I97" s="301"/>
      <c r="J97" s="298">
        <f>$J$48</f>
        <v>0</v>
      </c>
      <c r="K97" s="301"/>
      <c r="L97" s="298">
        <f>$D$65</f>
        <v>0</v>
      </c>
      <c r="M97" s="302"/>
      <c r="N97" s="645">
        <f>J65</f>
        <v>0</v>
      </c>
    </row>
    <row r="98" spans="1:16">
      <c r="A98" s="950" t="s">
        <v>21</v>
      </c>
      <c r="B98" s="951"/>
      <c r="C98" s="296">
        <f>$C$31</f>
        <v>0</v>
      </c>
      <c r="D98" s="297">
        <f>$D$31</f>
        <v>0</v>
      </c>
      <c r="E98" s="300"/>
      <c r="F98" s="297">
        <f>$J$31</f>
        <v>0</v>
      </c>
      <c r="G98" s="300"/>
      <c r="H98" s="298">
        <f>$D$49</f>
        <v>0</v>
      </c>
      <c r="I98" s="301"/>
      <c r="J98" s="298">
        <f>$J$49</f>
        <v>0</v>
      </c>
      <c r="K98" s="301"/>
      <c r="L98" s="298">
        <f>$D$66</f>
        <v>0</v>
      </c>
      <c r="M98" s="302"/>
      <c r="N98" s="645">
        <f>J66</f>
        <v>0</v>
      </c>
    </row>
    <row r="99" spans="1:16">
      <c r="A99" s="950" t="s">
        <v>23</v>
      </c>
      <c r="B99" s="951"/>
      <c r="C99" s="296">
        <f>$C$32</f>
        <v>0</v>
      </c>
      <c r="D99" s="297">
        <f>$D$32</f>
        <v>0</v>
      </c>
      <c r="E99" s="300"/>
      <c r="F99" s="297">
        <f>$J$32</f>
        <v>0</v>
      </c>
      <c r="G99" s="300"/>
      <c r="H99" s="298">
        <f>$D$50</f>
        <v>0</v>
      </c>
      <c r="I99" s="301"/>
      <c r="J99" s="298">
        <f>$J$50</f>
        <v>0</v>
      </c>
      <c r="K99" s="301"/>
      <c r="L99" s="298">
        <f>$D$67</f>
        <v>0</v>
      </c>
      <c r="M99" s="302"/>
      <c r="N99" s="645">
        <f t="shared" ref="N99" si="16">J67</f>
        <v>0</v>
      </c>
    </row>
    <row r="100" spans="1:16">
      <c r="A100" s="950" t="s">
        <v>25</v>
      </c>
      <c r="B100" s="951"/>
      <c r="C100" s="296">
        <f>$C$33</f>
        <v>0</v>
      </c>
      <c r="D100" s="297">
        <f>$D$33</f>
        <v>0</v>
      </c>
      <c r="E100" s="300"/>
      <c r="F100" s="297">
        <f>$J$33</f>
        <v>0</v>
      </c>
      <c r="G100" s="300"/>
      <c r="H100" s="298">
        <f>$D$51</f>
        <v>0</v>
      </c>
      <c r="I100" s="301"/>
      <c r="J100" s="298">
        <f>$J$51</f>
        <v>0</v>
      </c>
      <c r="K100" s="301"/>
      <c r="L100" s="298">
        <f>$D$68</f>
        <v>0</v>
      </c>
      <c r="M100" s="302"/>
      <c r="N100" s="645">
        <f>J68</f>
        <v>0</v>
      </c>
    </row>
    <row r="101" spans="1:16">
      <c r="A101" s="948" t="s">
        <v>39</v>
      </c>
      <c r="B101" s="949"/>
      <c r="C101" s="303">
        <f>$C$36</f>
        <v>0</v>
      </c>
      <c r="D101" s="300">
        <f>$D$36</f>
        <v>0</v>
      </c>
      <c r="E101" s="300"/>
      <c r="F101" s="300">
        <f>$J$36</f>
        <v>0</v>
      </c>
      <c r="G101" s="300"/>
      <c r="H101" s="298">
        <f>$D$54</f>
        <v>0</v>
      </c>
      <c r="I101" s="301"/>
      <c r="J101" s="301">
        <f>$J$54</f>
        <v>0</v>
      </c>
      <c r="K101" s="301"/>
      <c r="L101" s="301">
        <f>$D$71</f>
        <v>0</v>
      </c>
      <c r="M101" s="302"/>
      <c r="N101" s="646">
        <f>$J$71</f>
        <v>0</v>
      </c>
    </row>
    <row r="102" spans="1:16">
      <c r="A102" s="948" t="s">
        <v>40</v>
      </c>
      <c r="B102" s="949"/>
      <c r="C102" s="303">
        <f>IF($J$14=0,0,ROUND(C101/$J$14,0))</f>
        <v>0</v>
      </c>
      <c r="D102" s="300">
        <f>IF($J$14=0,0,ROUND(D101/$J$14,0))</f>
        <v>0</v>
      </c>
      <c r="E102" s="300"/>
      <c r="F102" s="300">
        <f>IF($J$14=0,0,ROUND(F101/$J$14,0))</f>
        <v>0</v>
      </c>
      <c r="G102" s="300"/>
      <c r="H102" s="301">
        <f>IF($J$14=0,0,ROUND(H101/$J$14,0))</f>
        <v>0</v>
      </c>
      <c r="I102" s="301"/>
      <c r="J102" s="301">
        <f>IF($J$14=0,0,ROUND(J101/$J$14,0))</f>
        <v>0</v>
      </c>
      <c r="K102" s="301"/>
      <c r="L102" s="301">
        <f>IF($J$14=0,0,ROUND(L101/$J$14,0))</f>
        <v>0</v>
      </c>
      <c r="M102" s="302"/>
      <c r="N102" s="646">
        <f>IF($J$14=0,0,ROUND(N101/$J$14,0))</f>
        <v>0</v>
      </c>
    </row>
    <row r="103" spans="1:16" ht="17.25" thickBot="1">
      <c r="A103" s="954" t="s">
        <v>15</v>
      </c>
      <c r="B103" s="955"/>
      <c r="C103" s="112"/>
      <c r="D103" s="293">
        <f>$F$36</f>
        <v>0</v>
      </c>
      <c r="E103" s="293"/>
      <c r="F103" s="293">
        <f>$L$36</f>
        <v>0</v>
      </c>
      <c r="G103" s="293"/>
      <c r="H103" s="294">
        <f>$F$54</f>
        <v>0</v>
      </c>
      <c r="I103" s="294"/>
      <c r="J103" s="294">
        <f>$L$54</f>
        <v>0</v>
      </c>
      <c r="K103" s="294"/>
      <c r="L103" s="294">
        <f>$F$71</f>
        <v>0</v>
      </c>
      <c r="M103" s="295"/>
      <c r="N103" s="647">
        <f>$L$71</f>
        <v>0</v>
      </c>
    </row>
    <row r="104" spans="1:16" ht="17.25" thickBot="1">
      <c r="A104" s="952" t="s">
        <v>41</v>
      </c>
      <c r="B104" s="953"/>
      <c r="C104" s="113" t="s">
        <v>42</v>
      </c>
      <c r="D104" s="114" t="str">
        <f>IF(D103&gt;=1,"『ZEB』",IF(D103&gt;=0.75,"Nearly ZEB",IF(D103&gt;=0.5,"ZEB Ready","-")))</f>
        <v>-</v>
      </c>
      <c r="E104" s="114"/>
      <c r="F104" s="114" t="str">
        <f>IF(L36&gt;=1,"『ZEB』",IF(L36&gt;=0.75,"Nearly ZEB",IF(L36&gt;=0.5,"ZEB Ready","-")))</f>
        <v>-</v>
      </c>
      <c r="G104" s="114"/>
      <c r="H104" s="115" t="str">
        <f>IF(F54&gt;=1,"『ZEB』",IF(F54&gt;=0.75,"Nearly ZEB",IF(F54&gt;=0.5,"ZEB Ready","-")))</f>
        <v>-</v>
      </c>
      <c r="I104" s="115"/>
      <c r="J104" s="115" t="str">
        <f>IF(L54&gt;=1,"『ZEB』",IF(L54&gt;=0.75,"Nearly ZEB",IF(L54&gt;=0.5,"ZEB Ready","-")))</f>
        <v>-</v>
      </c>
      <c r="K104" s="115"/>
      <c r="L104" s="115" t="str">
        <f>IF(F71&gt;=1,"『ZEB』",IF(F71&gt;=0.75,"Nearly ZEB",IF(F71&gt;=0.5,"ZEB Ready","-")))</f>
        <v>-</v>
      </c>
      <c r="M104" s="116"/>
      <c r="N104" s="648" t="str">
        <f>IF(L71&gt;=1,"『ZEB』",IF(L71&gt;=0.75,"Nearly ZEB",IF(L71&gt;=0.5,"ZEB Ready","-")))</f>
        <v>-</v>
      </c>
    </row>
    <row r="105" spans="1:16" ht="17.25" thickBot="1">
      <c r="A105" s="952" t="s">
        <v>43</v>
      </c>
      <c r="B105" s="953"/>
      <c r="C105" s="113" t="s">
        <v>42</v>
      </c>
      <c r="D105" s="117" t="s">
        <v>42</v>
      </c>
      <c r="E105" s="117"/>
      <c r="F105" s="117" t="s">
        <v>42</v>
      </c>
      <c r="G105" s="117"/>
      <c r="H105" s="115" t="str">
        <f>IF($F$103&lt;=H103,"○","×")</f>
        <v>○</v>
      </c>
      <c r="I105" s="115"/>
      <c r="J105" s="115" t="str">
        <f>IF($F$103&lt;=J103,"○","×")</f>
        <v>○</v>
      </c>
      <c r="K105" s="115"/>
      <c r="L105" s="115" t="str">
        <f>IF($F$103&lt;=L103,"○","×")</f>
        <v>○</v>
      </c>
      <c r="M105" s="116"/>
      <c r="N105" s="648" t="str">
        <f>IF($F$103&lt;=N103,"○","×")</f>
        <v>○</v>
      </c>
    </row>
    <row r="106" spans="1:16" ht="17.25" thickBot="1">
      <c r="A106" s="952" t="s">
        <v>44</v>
      </c>
      <c r="B106" s="953"/>
      <c r="C106" s="118" t="s">
        <v>269</v>
      </c>
      <c r="D106" s="119"/>
      <c r="E106" s="119"/>
      <c r="F106" s="119"/>
      <c r="G106" s="119"/>
      <c r="H106" s="497" t="s">
        <v>45</v>
      </c>
      <c r="I106" s="494"/>
      <c r="J106" s="497" t="s">
        <v>45</v>
      </c>
      <c r="K106" s="494"/>
      <c r="L106" s="497" t="s">
        <v>435</v>
      </c>
      <c r="M106" s="495"/>
      <c r="N106" s="649" t="s">
        <v>45</v>
      </c>
    </row>
    <row r="108" spans="1:16" ht="20.25" thickBot="1">
      <c r="A108" s="461" t="s">
        <v>47</v>
      </c>
      <c r="B108" s="39"/>
      <c r="C108" s="39" t="s">
        <v>34</v>
      </c>
      <c r="D108" s="39"/>
      <c r="E108" s="39"/>
      <c r="F108" s="39"/>
      <c r="G108" s="39"/>
      <c r="H108" s="39"/>
      <c r="I108" s="39"/>
      <c r="J108" s="39"/>
      <c r="K108" s="39"/>
      <c r="L108" s="39"/>
      <c r="M108" s="39"/>
      <c r="N108" s="458">
        <f>事業報告書!J10</f>
        <v>0</v>
      </c>
      <c r="O108" s="39"/>
      <c r="P108" s="43"/>
    </row>
    <row r="109" spans="1:16">
      <c r="A109" s="465"/>
      <c r="B109" s="466"/>
      <c r="C109" s="108" t="s">
        <v>434</v>
      </c>
      <c r="D109" s="108"/>
      <c r="E109" s="108" t="s">
        <v>450</v>
      </c>
      <c r="F109" s="691"/>
      <c r="G109" s="83"/>
      <c r="H109" s="683"/>
      <c r="I109" s="683"/>
      <c r="J109" s="683"/>
      <c r="K109" s="683"/>
      <c r="L109" s="683"/>
      <c r="M109" s="683"/>
      <c r="N109" s="683"/>
    </row>
    <row r="110" spans="1:16" ht="17.25" thickBot="1">
      <c r="A110" s="468"/>
      <c r="B110" s="109"/>
      <c r="C110" s="111" t="s">
        <v>38</v>
      </c>
      <c r="D110" s="111"/>
      <c r="E110" s="111" t="s">
        <v>38</v>
      </c>
      <c r="F110" s="692"/>
      <c r="G110" s="83"/>
      <c r="H110" s="683"/>
      <c r="I110" s="683"/>
      <c r="J110" s="683"/>
      <c r="K110" s="683"/>
      <c r="L110" s="683"/>
      <c r="M110" s="683"/>
      <c r="N110" s="683"/>
    </row>
    <row r="111" spans="1:16">
      <c r="A111" s="956" t="s">
        <v>17</v>
      </c>
      <c r="B111" s="978"/>
      <c r="C111" s="298">
        <f>$D$79</f>
        <v>0</v>
      </c>
      <c r="D111" s="298"/>
      <c r="E111" s="298">
        <f>$J$79</f>
        <v>0</v>
      </c>
      <c r="F111" s="693"/>
      <c r="G111" s="684"/>
      <c r="H111" s="685"/>
      <c r="I111" s="685"/>
      <c r="J111" s="685"/>
      <c r="K111" s="685"/>
      <c r="L111" s="685"/>
      <c r="M111" s="685"/>
      <c r="N111" s="686"/>
    </row>
    <row r="112" spans="1:16">
      <c r="A112" s="950" t="s">
        <v>18</v>
      </c>
      <c r="B112" s="951"/>
      <c r="C112" s="298">
        <f>$D$80</f>
        <v>0</v>
      </c>
      <c r="D112" s="301"/>
      <c r="E112" s="298">
        <f>$J$80</f>
        <v>0</v>
      </c>
      <c r="F112" s="694"/>
      <c r="G112" s="684"/>
      <c r="H112" s="685"/>
      <c r="I112" s="685"/>
      <c r="J112" s="685"/>
      <c r="K112" s="685"/>
      <c r="L112" s="685"/>
      <c r="M112" s="685"/>
      <c r="N112" s="686"/>
    </row>
    <row r="113" spans="1:16">
      <c r="A113" s="950" t="s">
        <v>19</v>
      </c>
      <c r="B113" s="951"/>
      <c r="C113" s="298">
        <f>$D$81</f>
        <v>0</v>
      </c>
      <c r="D113" s="301"/>
      <c r="E113" s="298">
        <f>$J$81</f>
        <v>0</v>
      </c>
      <c r="F113" s="694"/>
      <c r="G113" s="684"/>
      <c r="H113" s="685"/>
      <c r="I113" s="685"/>
      <c r="J113" s="685"/>
      <c r="K113" s="685"/>
      <c r="L113" s="685"/>
      <c r="M113" s="685"/>
      <c r="N113" s="686"/>
    </row>
    <row r="114" spans="1:16">
      <c r="A114" s="950" t="s">
        <v>20</v>
      </c>
      <c r="B114" s="951"/>
      <c r="C114" s="298">
        <f>$D$82</f>
        <v>0</v>
      </c>
      <c r="D114" s="301"/>
      <c r="E114" s="298">
        <f>$J$82</f>
        <v>0</v>
      </c>
      <c r="F114" s="694"/>
      <c r="G114" s="684"/>
      <c r="H114" s="685"/>
      <c r="I114" s="685"/>
      <c r="J114" s="685"/>
      <c r="K114" s="685"/>
      <c r="L114" s="685"/>
      <c r="M114" s="685"/>
      <c r="N114" s="686"/>
    </row>
    <row r="115" spans="1:16">
      <c r="A115" s="950" t="s">
        <v>21</v>
      </c>
      <c r="B115" s="951"/>
      <c r="C115" s="298">
        <f>$D$83</f>
        <v>0</v>
      </c>
      <c r="D115" s="301"/>
      <c r="E115" s="298">
        <f>$J$83</f>
        <v>0</v>
      </c>
      <c r="F115" s="694"/>
      <c r="G115" s="684"/>
      <c r="H115" s="685"/>
      <c r="I115" s="685"/>
      <c r="J115" s="685"/>
      <c r="K115" s="685"/>
      <c r="L115" s="685"/>
      <c r="M115" s="685"/>
      <c r="N115" s="686"/>
    </row>
    <row r="116" spans="1:16">
      <c r="A116" s="950" t="s">
        <v>23</v>
      </c>
      <c r="B116" s="951"/>
      <c r="C116" s="298">
        <f>$D$84</f>
        <v>0</v>
      </c>
      <c r="D116" s="301"/>
      <c r="E116" s="298">
        <f>$J$84</f>
        <v>0</v>
      </c>
      <c r="F116" s="694"/>
      <c r="G116" s="684"/>
      <c r="H116" s="685"/>
      <c r="I116" s="685"/>
      <c r="J116" s="685"/>
      <c r="K116" s="685"/>
      <c r="L116" s="685"/>
      <c r="M116" s="685"/>
      <c r="N116" s="686"/>
    </row>
    <row r="117" spans="1:16">
      <c r="A117" s="950" t="s">
        <v>25</v>
      </c>
      <c r="B117" s="951"/>
      <c r="C117" s="298">
        <f>$D$85</f>
        <v>0</v>
      </c>
      <c r="D117" s="301"/>
      <c r="E117" s="298">
        <f>$J$85</f>
        <v>0</v>
      </c>
      <c r="F117" s="694"/>
      <c r="G117" s="684"/>
      <c r="H117" s="685"/>
      <c r="I117" s="685"/>
      <c r="J117" s="685"/>
      <c r="K117" s="685"/>
      <c r="L117" s="685"/>
      <c r="M117" s="685"/>
      <c r="N117" s="686"/>
    </row>
    <row r="118" spans="1:16">
      <c r="A118" s="948" t="s">
        <v>39</v>
      </c>
      <c r="B118" s="949"/>
      <c r="C118" s="298">
        <f>$D$88</f>
        <v>0</v>
      </c>
      <c r="D118" s="301"/>
      <c r="E118" s="301">
        <f>$J$88</f>
        <v>0</v>
      </c>
      <c r="F118" s="694"/>
      <c r="G118" s="684"/>
      <c r="H118" s="685"/>
      <c r="I118" s="685"/>
      <c r="J118" s="685"/>
      <c r="K118" s="685"/>
      <c r="L118" s="685"/>
      <c r="M118" s="685"/>
      <c r="N118" s="686"/>
    </row>
    <row r="119" spans="1:16">
      <c r="A119" s="948" t="s">
        <v>40</v>
      </c>
      <c r="B119" s="949"/>
      <c r="C119" s="301">
        <f>IF($J$14=0,0,ROUND(C118/$J$14,0))</f>
        <v>0</v>
      </c>
      <c r="D119" s="301"/>
      <c r="E119" s="301">
        <f>IF($J$14=0,0,ROUND(E118/$J$14,0))</f>
        <v>0</v>
      </c>
      <c r="F119" s="694"/>
      <c r="G119" s="684"/>
      <c r="H119" s="685"/>
      <c r="I119" s="685"/>
      <c r="J119" s="685"/>
      <c r="K119" s="685"/>
      <c r="L119" s="685"/>
      <c r="M119" s="685"/>
      <c r="N119" s="686"/>
    </row>
    <row r="120" spans="1:16" ht="17.25" thickBot="1">
      <c r="A120" s="954" t="s">
        <v>15</v>
      </c>
      <c r="B120" s="955"/>
      <c r="C120" s="294">
        <f>$F$88</f>
        <v>0</v>
      </c>
      <c r="D120" s="294"/>
      <c r="E120" s="294">
        <f>$L$88</f>
        <v>0</v>
      </c>
      <c r="F120" s="695"/>
      <c r="G120" s="687"/>
      <c r="H120" s="688"/>
      <c r="I120" s="688"/>
      <c r="J120" s="688"/>
      <c r="K120" s="688"/>
      <c r="L120" s="688"/>
      <c r="M120" s="688"/>
      <c r="N120" s="689"/>
    </row>
    <row r="121" spans="1:16" ht="17.25" thickBot="1">
      <c r="A121" s="952" t="s">
        <v>41</v>
      </c>
      <c r="B121" s="953"/>
      <c r="C121" s="115" t="str">
        <f>IF(F88&gt;=1,"『ZEB』",IF(F88&gt;=0.75,"Nearly ZEB",IF(F88&gt;=0.5,"ZEB Ready","-")))</f>
        <v>-</v>
      </c>
      <c r="D121" s="115"/>
      <c r="E121" s="115" t="str">
        <f>IF(L88&gt;=1,"『ZEB』",IF(L88&gt;=0.75,"Nearly ZEB",IF(L88&gt;=0.5,"ZEB Ready","-")))</f>
        <v>-</v>
      </c>
      <c r="F121" s="696"/>
      <c r="G121" s="83"/>
      <c r="H121" s="683"/>
      <c r="I121" s="683"/>
      <c r="J121" s="683"/>
      <c r="K121" s="683"/>
      <c r="L121" s="683"/>
      <c r="M121" s="683"/>
      <c r="N121" s="690"/>
    </row>
    <row r="122" spans="1:16" ht="17.25" thickBot="1">
      <c r="A122" s="952" t="s">
        <v>43</v>
      </c>
      <c r="B122" s="953"/>
      <c r="C122" s="115" t="str">
        <f>IF($F$103&lt;=C120,"○","×")</f>
        <v>○</v>
      </c>
      <c r="D122" s="115"/>
      <c r="E122" s="115" t="str">
        <f>IF($F$103&lt;=E120,"○","×")</f>
        <v>○</v>
      </c>
      <c r="F122" s="696"/>
      <c r="G122" s="83"/>
      <c r="H122" s="683"/>
      <c r="I122" s="683"/>
      <c r="J122" s="683"/>
      <c r="K122" s="683"/>
      <c r="L122" s="683"/>
      <c r="M122" s="683"/>
      <c r="N122" s="690"/>
    </row>
    <row r="123" spans="1:16" ht="17.25" thickBot="1">
      <c r="A123" s="952" t="s">
        <v>44</v>
      </c>
      <c r="B123" s="953"/>
      <c r="C123" s="497" t="s">
        <v>45</v>
      </c>
      <c r="D123" s="494"/>
      <c r="E123" s="497" t="s">
        <v>45</v>
      </c>
      <c r="F123" s="697"/>
      <c r="G123" s="83"/>
      <c r="H123" s="683"/>
      <c r="I123" s="683"/>
      <c r="J123" s="683"/>
      <c r="K123" s="683"/>
      <c r="L123" s="683"/>
      <c r="M123" s="683"/>
      <c r="N123" s="690"/>
    </row>
    <row r="124" spans="1:16">
      <c r="A124" s="37" t="s">
        <v>46</v>
      </c>
      <c r="B124" s="39"/>
      <c r="C124" s="39"/>
      <c r="D124" s="39"/>
      <c r="E124" s="39"/>
      <c r="F124" s="39"/>
      <c r="G124" s="39"/>
      <c r="H124" s="39"/>
      <c r="I124" s="39"/>
      <c r="J124" s="39"/>
      <c r="K124" s="39"/>
      <c r="L124" s="39"/>
      <c r="M124" s="39"/>
      <c r="N124" s="39"/>
      <c r="O124" s="39"/>
      <c r="P124" s="43"/>
    </row>
  </sheetData>
  <sheetProtection formatCells="0" formatColumns="0" formatRows="0" insertColumns="0" insertRows="0" deleteColumns="0" deleteRows="0" selectLockedCells="1"/>
  <mergeCells count="144">
    <mergeCell ref="A121:B121"/>
    <mergeCell ref="A122:B122"/>
    <mergeCell ref="A123:B123"/>
    <mergeCell ref="D7:G7"/>
    <mergeCell ref="D8:G8"/>
    <mergeCell ref="A112:B112"/>
    <mergeCell ref="A113:B113"/>
    <mergeCell ref="A114:B114"/>
    <mergeCell ref="A115:B115"/>
    <mergeCell ref="A116:B116"/>
    <mergeCell ref="A117:B117"/>
    <mergeCell ref="A118:B118"/>
    <mergeCell ref="A119:B119"/>
    <mergeCell ref="A120:B120"/>
    <mergeCell ref="A82:B82"/>
    <mergeCell ref="A83:B83"/>
    <mergeCell ref="A84:A85"/>
    <mergeCell ref="A86:B86"/>
    <mergeCell ref="A87:B87"/>
    <mergeCell ref="A88:B88"/>
    <mergeCell ref="A89:B89"/>
    <mergeCell ref="A111:B111"/>
    <mergeCell ref="B12:C12"/>
    <mergeCell ref="D42:D43"/>
    <mergeCell ref="I74:N74"/>
    <mergeCell ref="D75:G75"/>
    <mergeCell ref="H75:H76"/>
    <mergeCell ref="J75:M75"/>
    <mergeCell ref="N75:N76"/>
    <mergeCell ref="D76:D77"/>
    <mergeCell ref="E76:E77"/>
    <mergeCell ref="F76:F77"/>
    <mergeCell ref="G76:G77"/>
    <mergeCell ref="J76:J77"/>
    <mergeCell ref="K76:K77"/>
    <mergeCell ref="L76:L77"/>
    <mergeCell ref="M76:M77"/>
    <mergeCell ref="A1:N1"/>
    <mergeCell ref="B2:E2"/>
    <mergeCell ref="G42:G43"/>
    <mergeCell ref="K42:K43"/>
    <mergeCell ref="L42:L43"/>
    <mergeCell ref="M42:M43"/>
    <mergeCell ref="J13:K13"/>
    <mergeCell ref="J14:K14"/>
    <mergeCell ref="J15:K15"/>
    <mergeCell ref="D13:G13"/>
    <mergeCell ref="D14:G14"/>
    <mergeCell ref="F15:G15"/>
    <mergeCell ref="E24:E25"/>
    <mergeCell ref="F24:F25"/>
    <mergeCell ref="G24:G25"/>
    <mergeCell ref="K24:K25"/>
    <mergeCell ref="D4:G4"/>
    <mergeCell ref="D5:G5"/>
    <mergeCell ref="D6:G6"/>
    <mergeCell ref="A32:A33"/>
    <mergeCell ref="A22:B26"/>
    <mergeCell ref="D23:G23"/>
    <mergeCell ref="J23:M23"/>
    <mergeCell ref="J24:J25"/>
    <mergeCell ref="I22:N22"/>
    <mergeCell ref="H23:H24"/>
    <mergeCell ref="N23:N24"/>
    <mergeCell ref="M24:M25"/>
    <mergeCell ref="L24:L25"/>
    <mergeCell ref="I57:N57"/>
    <mergeCell ref="H58:H59"/>
    <mergeCell ref="N58:N59"/>
    <mergeCell ref="E59:E60"/>
    <mergeCell ref="F59:F60"/>
    <mergeCell ref="G59:G60"/>
    <mergeCell ref="K59:K60"/>
    <mergeCell ref="L59:L60"/>
    <mergeCell ref="M59:M60"/>
    <mergeCell ref="J58:M58"/>
    <mergeCell ref="J59:J60"/>
    <mergeCell ref="J42:J43"/>
    <mergeCell ref="I40:N40"/>
    <mergeCell ref="N41:N42"/>
    <mergeCell ref="J41:M41"/>
    <mergeCell ref="C22:H22"/>
    <mergeCell ref="C57:H57"/>
    <mergeCell ref="B13:C13"/>
    <mergeCell ref="B14:C14"/>
    <mergeCell ref="A34:B34"/>
    <mergeCell ref="A35:B35"/>
    <mergeCell ref="A36:B36"/>
    <mergeCell ref="A37:B37"/>
    <mergeCell ref="A40:B44"/>
    <mergeCell ref="A54:B54"/>
    <mergeCell ref="A50:A51"/>
    <mergeCell ref="A52:B52"/>
    <mergeCell ref="A53:B53"/>
    <mergeCell ref="C40:H40"/>
    <mergeCell ref="D24:D25"/>
    <mergeCell ref="A46:B46"/>
    <mergeCell ref="A47:B47"/>
    <mergeCell ref="D41:G41"/>
    <mergeCell ref="A48:B48"/>
    <mergeCell ref="A49:B49"/>
    <mergeCell ref="H41:H42"/>
    <mergeCell ref="E42:E43"/>
    <mergeCell ref="F42:F43"/>
    <mergeCell ref="A27:B27"/>
    <mergeCell ref="A28:B28"/>
    <mergeCell ref="A29:B29"/>
    <mergeCell ref="A80:B80"/>
    <mergeCell ref="A81:B81"/>
    <mergeCell ref="A30:B30"/>
    <mergeCell ref="A31:B31"/>
    <mergeCell ref="A96:B96"/>
    <mergeCell ref="A95:B95"/>
    <mergeCell ref="A94:B94"/>
    <mergeCell ref="A55:B55"/>
    <mergeCell ref="A57:B61"/>
    <mergeCell ref="A62:B62"/>
    <mergeCell ref="A63:B63"/>
    <mergeCell ref="A64:B64"/>
    <mergeCell ref="A45:B45"/>
    <mergeCell ref="E12:F12"/>
    <mergeCell ref="A101:B101"/>
    <mergeCell ref="A100:B100"/>
    <mergeCell ref="A99:B99"/>
    <mergeCell ref="A98:B98"/>
    <mergeCell ref="A97:B97"/>
    <mergeCell ref="A106:B106"/>
    <mergeCell ref="A105:B105"/>
    <mergeCell ref="A104:B104"/>
    <mergeCell ref="A103:B103"/>
    <mergeCell ref="A102:B102"/>
    <mergeCell ref="C92:D92"/>
    <mergeCell ref="D58:G58"/>
    <mergeCell ref="A69:B69"/>
    <mergeCell ref="A70:B70"/>
    <mergeCell ref="A71:B71"/>
    <mergeCell ref="A72:B72"/>
    <mergeCell ref="A66:B66"/>
    <mergeCell ref="A67:A68"/>
    <mergeCell ref="A65:B65"/>
    <mergeCell ref="D59:D60"/>
    <mergeCell ref="A74:B78"/>
    <mergeCell ref="C74:H74"/>
    <mergeCell ref="A79:B79"/>
  </mergeCells>
  <phoneticPr fontId="3"/>
  <conditionalFormatting sqref="C35">
    <cfRule type="expression" dxfId="59" priority="71" stopIfTrue="1">
      <formula>IF(K11="既築",IF(M11="既築",$C$30&lt;&gt;$O$30,0),0)</formula>
    </cfRule>
  </conditionalFormatting>
  <conditionalFormatting sqref="C32:D33">
    <cfRule type="cellIs" dxfId="58" priority="1" stopIfTrue="1" operator="greaterThan">
      <formula>0</formula>
    </cfRule>
    <cfRule type="expression" dxfId="57" priority="2" stopIfTrue="1">
      <formula>$M$4="平成25年基準"</formula>
    </cfRule>
  </conditionalFormatting>
  <conditionalFormatting sqref="I35">
    <cfRule type="expression" dxfId="56" priority="67" stopIfTrue="1">
      <formula>IF(P11="既築",IF(W11="既築",$C$30&lt;&gt;$O$30,0),0)</formula>
    </cfRule>
  </conditionalFormatting>
  <conditionalFormatting sqref="I32:J33">
    <cfRule type="cellIs" dxfId="55" priority="5" stopIfTrue="1" operator="greaterThan">
      <formula>0</formula>
    </cfRule>
    <cfRule type="expression" dxfId="54" priority="6" stopIfTrue="1">
      <formula>$M$4="平成25年基準"</formula>
    </cfRule>
  </conditionalFormatting>
  <dataValidations count="7">
    <dataValidation type="list" allowBlank="1" showInputMessage="1" showErrorMessage="1" sqref="D14" xr:uid="{00000000-0002-0000-0300-000000000000}">
      <formula1>"既築,新築,増改築"</formula1>
    </dataValidation>
    <dataValidation type="list" showErrorMessage="1" errorTitle="計算方法を選択する！" error="既築_x000a_平成25年基準_x000a_PAL/CEC_x000a_から選択してください。" promptTitle="申請時の計算方法" prompt="申請時の省エネルギー計算方法を選択してください。_x000a_工事区分が既築でも新築扱いで計算した場合は、平成25年基準またはPAL/CECを選択する。" sqref="H19" xr:uid="{00000000-0002-0000-0300-000001000000}">
      <formula1>"H25基準Ver1,H28基準Ver2"</formula1>
    </dataValidation>
    <dataValidation type="list" allowBlank="1" showInputMessage="1" showErrorMessage="1" sqref="H106:N106 C123:F123" xr:uid="{00000000-0002-0000-0300-000002000000}">
      <formula1>"-,有り"</formula1>
    </dataValidation>
    <dataValidation type="list" allowBlank="1" showInputMessage="1" sqref="D15" xr:uid="{00000000-0002-0000-0300-000003000000}">
      <formula1>$Q$10:$Q$16</formula1>
    </dataValidation>
    <dataValidation type="list" allowBlank="1" showInputMessage="1" sqref="F15:G15" xr:uid="{00000000-0002-0000-0300-000004000000}">
      <formula1>$S$10:$S$33</formula1>
    </dataValidation>
    <dataValidation type="list" allowBlank="1" showInputMessage="1" sqref="J13:K13" xr:uid="{00000000-0002-0000-0300-000005000000}">
      <formula1>"単年度事業,複数年事業"</formula1>
    </dataValidation>
    <dataValidation type="list" allowBlank="1" showInputMessage="1" showErrorMessage="1" sqref="H25" xr:uid="{A8346B38-FE84-4462-8D61-6AF402AD05C1}">
      <formula1>"0.058,0.0532,0.0513,0.0556,0.0533,0.0545,0.0507,0.0525,0.0521"</formula1>
    </dataValidation>
  </dataValidations>
  <printOptions horizontalCentered="1"/>
  <pageMargins left="0.23622047244094491" right="0.23622047244094491" top="0.74803149606299213" bottom="0.74803149606299213" header="0.31496062992125984" footer="0.31496062992125984"/>
  <pageSetup paperSize="9" orientation="landscape" cellComments="asDisplayed" r:id="rId1"/>
  <headerFooter>
    <oddFooter>&amp;C実績評価シート</oddFooter>
  </headerFooter>
  <rowBreaks count="6" manualBreakCount="6">
    <brk id="19" max="16383" man="1"/>
    <brk id="37" max="16383" man="1"/>
    <brk id="55" max="16383" man="1"/>
    <brk id="72" max="16383" man="1"/>
    <brk id="89" max="13" man="1"/>
    <brk id="106" max="1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E441-DDCD-431B-94B9-B413FFF4D417}">
  <sheetPr>
    <tabColor theme="7"/>
    <pageSetUpPr fitToPage="1"/>
  </sheetPr>
  <dimension ref="B1:AC219"/>
  <sheetViews>
    <sheetView view="pageBreakPreview" zoomScaleNormal="120" zoomScaleSheetLayoutView="100" zoomScalePageLayoutView="120" workbookViewId="0">
      <selection activeCell="F3" sqref="F3:F4"/>
    </sheetView>
  </sheetViews>
  <sheetFormatPr defaultColWidth="12.3984375" defaultRowHeight="16.5"/>
  <cols>
    <col min="1" max="1" width="1.59765625" style="36" customWidth="1"/>
    <col min="2" max="2" width="8.09765625" style="36" customWidth="1"/>
    <col min="3" max="3" width="9.69921875" style="36" customWidth="1"/>
    <col min="4" max="4" width="4.69921875" style="36" customWidth="1"/>
    <col min="5" max="16" width="5.8984375" style="36" customWidth="1"/>
    <col min="17" max="21" width="6.296875" style="36" customWidth="1"/>
    <col min="22" max="22" width="8.09765625" style="36" customWidth="1"/>
    <col min="23" max="23" width="11.3984375" style="36" customWidth="1"/>
    <col min="24" max="24" width="11.09765625" style="36" customWidth="1"/>
    <col min="25" max="25" width="5.59765625" style="36" customWidth="1"/>
    <col min="26" max="41" width="8.09765625" style="36" customWidth="1"/>
    <col min="42" max="42" width="6.09765625" style="36" customWidth="1"/>
    <col min="43" max="43" width="7.09765625" style="36" customWidth="1"/>
    <col min="44" max="44" width="6.09765625" style="36" customWidth="1"/>
    <col min="45" max="59" width="8.09765625" style="36" customWidth="1"/>
    <col min="60" max="16384" width="12.3984375" style="36"/>
  </cols>
  <sheetData>
    <row r="1" spans="2:29" ht="20.25" customHeight="1">
      <c r="B1" s="540"/>
      <c r="C1" s="462"/>
      <c r="U1" s="848">
        <f>事業報告書!J10</f>
        <v>0</v>
      </c>
    </row>
    <row r="2" spans="2:29" ht="9.75" customHeight="1" thickBot="1"/>
    <row r="3" spans="2:29" ht="12.75" customHeight="1">
      <c r="E3" s="1129" t="s">
        <v>337</v>
      </c>
      <c r="F3" s="1131"/>
      <c r="G3" s="1133" t="s">
        <v>339</v>
      </c>
      <c r="H3" s="1135" t="s">
        <v>486</v>
      </c>
      <c r="I3" s="1135"/>
      <c r="J3" s="1135"/>
      <c r="K3" s="1135"/>
      <c r="L3" s="1135"/>
      <c r="M3" s="1135"/>
      <c r="N3" s="1135"/>
      <c r="O3" s="1135"/>
      <c r="P3" s="1135"/>
      <c r="Q3" s="1135"/>
    </row>
    <row r="4" spans="2:29" ht="15" customHeight="1" thickBot="1">
      <c r="E4" s="1130"/>
      <c r="F4" s="1132"/>
      <c r="G4" s="1134"/>
      <c r="H4" s="1136"/>
      <c r="I4" s="1136"/>
      <c r="J4" s="1136"/>
      <c r="K4" s="1136"/>
      <c r="L4" s="1136"/>
      <c r="M4" s="1136"/>
      <c r="N4" s="1136"/>
      <c r="O4" s="1136"/>
      <c r="P4" s="1136"/>
      <c r="Q4" s="1136"/>
    </row>
    <row r="5" spans="2:29" ht="18.95" customHeight="1">
      <c r="B5" s="470" t="s">
        <v>195</v>
      </c>
      <c r="C5" s="478"/>
      <c r="D5" s="478"/>
    </row>
    <row r="6" spans="2:29">
      <c r="B6" s="37"/>
    </row>
    <row r="7" spans="2:29">
      <c r="B7" s="37" t="s">
        <v>185</v>
      </c>
      <c r="V7" s="784"/>
    </row>
    <row r="8" spans="2:29" ht="10.5" customHeight="1"/>
    <row r="9" spans="2:29">
      <c r="B9" s="38" t="s">
        <v>78</v>
      </c>
      <c r="C9" s="39"/>
      <c r="E9" s="37" t="s">
        <v>266</v>
      </c>
      <c r="F9" s="39"/>
      <c r="G9" s="40"/>
      <c r="H9" s="40"/>
      <c r="I9" s="40"/>
      <c r="J9" s="40"/>
      <c r="K9" s="40"/>
      <c r="L9" s="41"/>
      <c r="M9" s="42"/>
      <c r="N9" s="39"/>
      <c r="O9" s="41"/>
      <c r="P9" s="42"/>
      <c r="Q9" s="39"/>
      <c r="R9" s="39"/>
      <c r="S9" s="43"/>
      <c r="T9" s="43"/>
    </row>
    <row r="10" spans="2:29" ht="9.75" customHeight="1" thickBot="1">
      <c r="B10" s="38"/>
      <c r="C10" s="39"/>
      <c r="E10" s="37"/>
      <c r="F10" s="39"/>
      <c r="G10" s="40"/>
      <c r="H10" s="40"/>
      <c r="I10" s="40"/>
      <c r="J10" s="40"/>
      <c r="K10" s="40"/>
      <c r="L10" s="41"/>
      <c r="M10" s="42"/>
      <c r="N10" s="39"/>
      <c r="O10" s="41"/>
      <c r="P10" s="42"/>
      <c r="Q10" s="39"/>
      <c r="R10" s="39"/>
      <c r="S10" s="43"/>
      <c r="T10" s="43"/>
    </row>
    <row r="11" spans="2:29" ht="16.5" customHeight="1" thickBot="1">
      <c r="B11" s="38"/>
      <c r="C11" s="39"/>
      <c r="E11" s="37"/>
      <c r="F11" s="39"/>
      <c r="G11" s="1137" t="s">
        <v>259</v>
      </c>
      <c r="H11" s="1137"/>
      <c r="I11" s="1137"/>
      <c r="J11" s="40"/>
      <c r="K11" s="1138" t="s">
        <v>485</v>
      </c>
      <c r="L11" s="1139"/>
      <c r="M11" s="1139"/>
      <c r="N11" s="1139"/>
      <c r="O11" s="1139"/>
      <c r="P11" s="1139"/>
      <c r="Q11" s="1139"/>
      <c r="R11" s="1139"/>
      <c r="S11" s="1140"/>
      <c r="T11" s="43"/>
      <c r="U11" s="1117" t="s">
        <v>323</v>
      </c>
      <c r="V11" s="1118"/>
    </row>
    <row r="12" spans="2:29" ht="17.25" thickBot="1">
      <c r="B12" s="38"/>
      <c r="C12" s="39"/>
      <c r="E12" s="37"/>
      <c r="F12" s="39"/>
      <c r="G12" s="1137"/>
      <c r="H12" s="1137"/>
      <c r="I12" s="1137"/>
      <c r="J12" s="40"/>
      <c r="K12" s="1119" t="s">
        <v>210</v>
      </c>
      <c r="L12" s="1096"/>
      <c r="M12" s="1096"/>
      <c r="N12" s="1096"/>
      <c r="O12" s="1097"/>
      <c r="P12" s="1095" t="s">
        <v>211</v>
      </c>
      <c r="Q12" s="1096"/>
      <c r="R12" s="1096"/>
      <c r="S12" s="1120"/>
      <c r="T12" s="43"/>
      <c r="U12" s="574">
        <v>0.438</v>
      </c>
      <c r="V12" s="573" t="s">
        <v>199</v>
      </c>
    </row>
    <row r="13" spans="2:29" ht="17.25" thickBot="1">
      <c r="B13" s="38"/>
      <c r="C13" s="39"/>
      <c r="E13" s="37"/>
      <c r="F13" s="39"/>
      <c r="G13" s="1137"/>
      <c r="H13" s="1137"/>
      <c r="I13" s="1137"/>
      <c r="J13" s="40"/>
      <c r="K13" s="1121">
        <f>IF(COUNTIF(K11,"LPガス*"),0.458,IF(COUNTIF(K11,"プロパン*"),0.502,IF(COUNTIF(K11,"ブタン*"),0.355)))</f>
        <v>0.45800000000000002</v>
      </c>
      <c r="L13" s="1122"/>
      <c r="M13" s="1122"/>
      <c r="N13" s="1122"/>
      <c r="O13" s="1123"/>
      <c r="P13" s="1124">
        <f>IF(COUNTIF(K11,"LPガス*"),50.1,IF(COUNTIF(K11,"プロパン*"),50.3,IF(COUNTIF(K11,"ブタン*"),49.4)))</f>
        <v>50.1</v>
      </c>
      <c r="Q13" s="1122"/>
      <c r="R13" s="1122"/>
      <c r="S13" s="1125"/>
      <c r="T13" s="43"/>
    </row>
    <row r="14" spans="2:29" ht="11.25" customHeight="1" thickBot="1">
      <c r="B14" s="38"/>
      <c r="C14" s="39"/>
      <c r="D14" s="37"/>
      <c r="E14" s="39"/>
      <c r="F14" s="39"/>
      <c r="G14" s="40"/>
      <c r="H14" s="40"/>
      <c r="I14" s="40"/>
      <c r="J14" s="40"/>
      <c r="K14" s="40"/>
      <c r="L14" s="41"/>
      <c r="M14" s="42"/>
      <c r="N14" s="39"/>
      <c r="O14" s="41"/>
      <c r="P14" s="42"/>
      <c r="Q14" s="39"/>
      <c r="R14" s="39"/>
      <c r="S14" s="43"/>
      <c r="T14" s="43"/>
    </row>
    <row r="15" spans="2:29" ht="24.75">
      <c r="B15" s="1026"/>
      <c r="C15" s="1027"/>
      <c r="D15" s="1028"/>
      <c r="E15" s="349" t="s">
        <v>48</v>
      </c>
      <c r="F15" s="350" t="s">
        <v>49</v>
      </c>
      <c r="G15" s="350" t="s">
        <v>50</v>
      </c>
      <c r="H15" s="350" t="s">
        <v>51</v>
      </c>
      <c r="I15" s="350" t="s">
        <v>52</v>
      </c>
      <c r="J15" s="350" t="s">
        <v>53</v>
      </c>
      <c r="K15" s="350" t="s">
        <v>54</v>
      </c>
      <c r="L15" s="350" t="s">
        <v>55</v>
      </c>
      <c r="M15" s="350" t="s">
        <v>56</v>
      </c>
      <c r="N15" s="350" t="s">
        <v>57</v>
      </c>
      <c r="O15" s="350" t="s">
        <v>58</v>
      </c>
      <c r="P15" s="351" t="s">
        <v>59</v>
      </c>
      <c r="Q15" s="352" t="s">
        <v>39</v>
      </c>
      <c r="R15" s="1104" t="s">
        <v>60</v>
      </c>
      <c r="S15" s="1105"/>
      <c r="T15" s="432" t="s">
        <v>217</v>
      </c>
      <c r="U15" s="512" t="s">
        <v>308</v>
      </c>
      <c r="V15" s="45"/>
    </row>
    <row r="16" spans="2:29">
      <c r="B16" s="742" t="s">
        <v>258</v>
      </c>
      <c r="C16" s="46" t="s">
        <v>483</v>
      </c>
      <c r="D16" s="47" t="s">
        <v>105</v>
      </c>
      <c r="E16" s="157"/>
      <c r="F16" s="157"/>
      <c r="G16" s="157"/>
      <c r="H16" s="157"/>
      <c r="I16" s="157"/>
      <c r="J16" s="157"/>
      <c r="K16" s="157"/>
      <c r="L16" s="157"/>
      <c r="M16" s="157"/>
      <c r="N16" s="157"/>
      <c r="O16" s="157"/>
      <c r="P16" s="157"/>
      <c r="Q16" s="179">
        <f t="shared" ref="Q16:Q30" si="0">SUM(E16:P16)</f>
        <v>0</v>
      </c>
      <c r="R16" s="544">
        <v>8.6400000000000001E-3</v>
      </c>
      <c r="S16" s="133" t="s">
        <v>61</v>
      </c>
      <c r="T16" s="584">
        <f>Q16*U16</f>
        <v>0</v>
      </c>
      <c r="U16" s="575">
        <f>$U$12</f>
        <v>0.438</v>
      </c>
      <c r="V16" s="45" t="s">
        <v>199</v>
      </c>
      <c r="W16" s="49" t="s">
        <v>148</v>
      </c>
      <c r="AC16" s="36">
        <f>Q16*R16</f>
        <v>0</v>
      </c>
    </row>
    <row r="17" spans="2:29">
      <c r="B17" s="1127" t="s">
        <v>505</v>
      </c>
      <c r="C17" s="1128"/>
      <c r="D17" s="57" t="s">
        <v>62</v>
      </c>
      <c r="E17" s="157"/>
      <c r="F17" s="157"/>
      <c r="G17" s="157"/>
      <c r="H17" s="157"/>
      <c r="I17" s="157"/>
      <c r="J17" s="157"/>
      <c r="K17" s="157"/>
      <c r="L17" s="157"/>
      <c r="M17" s="157"/>
      <c r="N17" s="157"/>
      <c r="O17" s="157"/>
      <c r="P17" s="801"/>
      <c r="Q17" s="179">
        <f t="shared" si="0"/>
        <v>0</v>
      </c>
      <c r="R17" s="58"/>
      <c r="S17" s="59"/>
      <c r="T17" s="194"/>
      <c r="U17" s="353"/>
      <c r="V17" s="45"/>
      <c r="W17" s="49"/>
    </row>
    <row r="18" spans="2:29">
      <c r="B18" s="742" t="s">
        <v>257</v>
      </c>
      <c r="C18" s="46" t="s">
        <v>484</v>
      </c>
      <c r="D18" s="47" t="s">
        <v>105</v>
      </c>
      <c r="E18" s="181"/>
      <c r="F18" s="157"/>
      <c r="G18" s="157"/>
      <c r="H18" s="157"/>
      <c r="I18" s="157"/>
      <c r="J18" s="157"/>
      <c r="K18" s="157"/>
      <c r="L18" s="157"/>
      <c r="M18" s="157"/>
      <c r="N18" s="157"/>
      <c r="O18" s="157"/>
      <c r="P18" s="182"/>
      <c r="Q18" s="218">
        <f>SUM(E18:P18)</f>
        <v>0</v>
      </c>
      <c r="R18" s="780">
        <v>8.6400000000000001E-3</v>
      </c>
      <c r="S18" s="133" t="s">
        <v>61</v>
      </c>
      <c r="T18" s="585">
        <f>Q18*U18</f>
        <v>0</v>
      </c>
      <c r="U18" s="575">
        <f>$U$12</f>
        <v>0.438</v>
      </c>
      <c r="V18" s="45" t="s">
        <v>199</v>
      </c>
      <c r="AC18" s="36">
        <f>Q18*R18</f>
        <v>0</v>
      </c>
    </row>
    <row r="19" spans="2:29">
      <c r="B19" s="1127" t="s">
        <v>505</v>
      </c>
      <c r="C19" s="1128"/>
      <c r="D19" s="57" t="s">
        <v>62</v>
      </c>
      <c r="E19" s="181"/>
      <c r="F19" s="157"/>
      <c r="G19" s="157"/>
      <c r="H19" s="157"/>
      <c r="I19" s="157"/>
      <c r="J19" s="157"/>
      <c r="K19" s="157"/>
      <c r="L19" s="157"/>
      <c r="M19" s="157"/>
      <c r="N19" s="157"/>
      <c r="O19" s="157"/>
      <c r="P19" s="801"/>
      <c r="Q19" s="179">
        <f t="shared" si="0"/>
        <v>0</v>
      </c>
      <c r="R19" s="58"/>
      <c r="S19" s="59"/>
      <c r="T19" s="194"/>
      <c r="U19" s="353"/>
      <c r="V19" s="45"/>
    </row>
    <row r="20" spans="2:29">
      <c r="B20" s="1098" t="s">
        <v>63</v>
      </c>
      <c r="C20" s="46" t="s">
        <v>209</v>
      </c>
      <c r="D20" s="843" t="s">
        <v>64</v>
      </c>
      <c r="E20" s="471"/>
      <c r="F20" s="472"/>
      <c r="G20" s="472"/>
      <c r="H20" s="472"/>
      <c r="I20" s="472"/>
      <c r="J20" s="472"/>
      <c r="K20" s="472"/>
      <c r="L20" s="472"/>
      <c r="M20" s="472"/>
      <c r="N20" s="472"/>
      <c r="O20" s="472"/>
      <c r="P20" s="472"/>
      <c r="Q20" s="158">
        <f t="shared" si="0"/>
        <v>0</v>
      </c>
      <c r="R20" s="777">
        <v>0.04</v>
      </c>
      <c r="S20" s="48" t="s">
        <v>65</v>
      </c>
      <c r="T20" s="581">
        <f>Q20*R20*U20*(44/12)*1000</f>
        <v>0</v>
      </c>
      <c r="U20" s="781">
        <v>1.4E-2</v>
      </c>
      <c r="V20" s="45" t="s">
        <v>208</v>
      </c>
      <c r="AC20" s="36">
        <f>Q20*R20</f>
        <v>0</v>
      </c>
    </row>
    <row r="21" spans="2:29">
      <c r="B21" s="1126"/>
      <c r="C21" s="54" t="s">
        <v>66</v>
      </c>
      <c r="D21" s="55" t="s">
        <v>642</v>
      </c>
      <c r="E21" s="177"/>
      <c r="F21" s="183"/>
      <c r="G21" s="183"/>
      <c r="H21" s="183"/>
      <c r="I21" s="183"/>
      <c r="J21" s="183"/>
      <c r="K21" s="183"/>
      <c r="L21" s="178"/>
      <c r="M21" s="473"/>
      <c r="N21" s="473"/>
      <c r="O21" s="473"/>
      <c r="P21" s="473"/>
      <c r="Q21" s="174">
        <f t="shared" si="0"/>
        <v>0</v>
      </c>
      <c r="R21" s="548">
        <f>$P$13/1000</f>
        <v>5.0099999999999999E-2</v>
      </c>
      <c r="S21" s="56" t="s">
        <v>212</v>
      </c>
      <c r="T21" s="582">
        <f>Q21*R21*U21*(44/12)*1000</f>
        <v>0</v>
      </c>
      <c r="U21" s="486">
        <f>IF(R21=0.0501,0.0163,IF(R21=0.0503,0.0162,IF(R21=0.0494,0.0167)))</f>
        <v>1.6299999999999999E-2</v>
      </c>
      <c r="V21" s="45" t="s">
        <v>208</v>
      </c>
      <c r="AC21" s="36">
        <f>Q21*R21</f>
        <v>0</v>
      </c>
    </row>
    <row r="22" spans="2:29">
      <c r="B22" s="1084" t="s">
        <v>68</v>
      </c>
      <c r="C22" s="1085"/>
      <c r="D22" s="57" t="s">
        <v>62</v>
      </c>
      <c r="E22" s="479"/>
      <c r="F22" s="480"/>
      <c r="G22" s="480"/>
      <c r="H22" s="480"/>
      <c r="I22" s="480"/>
      <c r="J22" s="480"/>
      <c r="K22" s="480"/>
      <c r="L22" s="480"/>
      <c r="M22" s="480"/>
      <c r="N22" s="480"/>
      <c r="O22" s="480"/>
      <c r="P22" s="481"/>
      <c r="Q22" s="180">
        <f t="shared" si="0"/>
        <v>0</v>
      </c>
      <c r="R22" s="58"/>
      <c r="S22" s="59"/>
      <c r="T22" s="194"/>
      <c r="U22" s="353"/>
      <c r="V22" s="45"/>
    </row>
    <row r="23" spans="2:29">
      <c r="B23" s="1081" t="s">
        <v>69</v>
      </c>
      <c r="C23" s="46" t="s">
        <v>206</v>
      </c>
      <c r="D23" s="47" t="s">
        <v>70</v>
      </c>
      <c r="E23" s="184"/>
      <c r="F23" s="185"/>
      <c r="G23" s="185"/>
      <c r="H23" s="185"/>
      <c r="I23" s="185"/>
      <c r="J23" s="185"/>
      <c r="K23" s="185"/>
      <c r="L23" s="186"/>
      <c r="M23" s="474"/>
      <c r="N23" s="474"/>
      <c r="O23" s="474"/>
      <c r="P23" s="474"/>
      <c r="Q23" s="187">
        <f t="shared" si="0"/>
        <v>0</v>
      </c>
      <c r="R23" s="132">
        <v>3.8899999999999997E-2</v>
      </c>
      <c r="S23" s="48" t="s">
        <v>71</v>
      </c>
      <c r="T23" s="581">
        <f>P23</f>
        <v>0</v>
      </c>
      <c r="U23" s="782">
        <v>1.9300000000000001E-2</v>
      </c>
      <c r="V23" s="45" t="s">
        <v>208</v>
      </c>
      <c r="AC23" s="36">
        <f>Q23*R23</f>
        <v>0</v>
      </c>
    </row>
    <row r="24" spans="2:29">
      <c r="B24" s="1083"/>
      <c r="C24" s="50" t="s">
        <v>205</v>
      </c>
      <c r="D24" s="51" t="s">
        <v>207</v>
      </c>
      <c r="E24" s="168"/>
      <c r="F24" s="176"/>
      <c r="G24" s="176"/>
      <c r="H24" s="176"/>
      <c r="I24" s="176"/>
      <c r="J24" s="176"/>
      <c r="K24" s="176"/>
      <c r="L24" s="169"/>
      <c r="M24" s="475"/>
      <c r="N24" s="475"/>
      <c r="O24" s="475"/>
      <c r="P24" s="475"/>
      <c r="Q24" s="152">
        <f>SUM(E24:P24)</f>
        <v>0</v>
      </c>
      <c r="R24" s="777">
        <v>3.7999999999999999E-2</v>
      </c>
      <c r="S24" s="53" t="s">
        <v>71</v>
      </c>
      <c r="T24" s="583">
        <f>Q24*R24*U24*(44/12)*1000</f>
        <v>0</v>
      </c>
      <c r="U24" s="783">
        <v>1.8800000000000001E-2</v>
      </c>
      <c r="V24" s="45" t="s">
        <v>208</v>
      </c>
      <c r="AC24" s="36">
        <f>Q24*R24</f>
        <v>0</v>
      </c>
    </row>
    <row r="25" spans="2:29">
      <c r="B25" s="1083"/>
      <c r="C25" s="50" t="s">
        <v>72</v>
      </c>
      <c r="D25" s="51" t="s">
        <v>70</v>
      </c>
      <c r="E25" s="177"/>
      <c r="F25" s="183"/>
      <c r="G25" s="183"/>
      <c r="H25" s="183"/>
      <c r="I25" s="183"/>
      <c r="J25" s="183"/>
      <c r="K25" s="183"/>
      <c r="L25" s="178"/>
      <c r="M25" s="473"/>
      <c r="N25" s="473"/>
      <c r="O25" s="473"/>
      <c r="P25" s="473"/>
      <c r="Q25" s="174">
        <f t="shared" si="0"/>
        <v>0</v>
      </c>
      <c r="R25" s="52">
        <v>3.6499999999999998E-2</v>
      </c>
      <c r="S25" s="53" t="s">
        <v>71</v>
      </c>
      <c r="T25" s="583">
        <f>Q25*R25*U25*(44/12)*1000</f>
        <v>0</v>
      </c>
      <c r="U25" s="783">
        <v>1.8700000000000001E-2</v>
      </c>
      <c r="V25" s="45" t="s">
        <v>208</v>
      </c>
      <c r="AC25" s="36">
        <f>Q25*R25</f>
        <v>0</v>
      </c>
    </row>
    <row r="26" spans="2:29">
      <c r="B26" s="1084" t="s">
        <v>73</v>
      </c>
      <c r="C26" s="1085"/>
      <c r="D26" s="57" t="s">
        <v>62</v>
      </c>
      <c r="E26" s="479"/>
      <c r="F26" s="480"/>
      <c r="G26" s="480"/>
      <c r="H26" s="480"/>
      <c r="I26" s="480"/>
      <c r="J26" s="480"/>
      <c r="K26" s="480"/>
      <c r="L26" s="480"/>
      <c r="M26" s="480"/>
      <c r="N26" s="480"/>
      <c r="O26" s="480"/>
      <c r="P26" s="481"/>
      <c r="Q26" s="180">
        <f t="shared" si="0"/>
        <v>0</v>
      </c>
      <c r="R26" s="58"/>
      <c r="S26" s="59"/>
      <c r="T26" s="194"/>
      <c r="U26" s="353"/>
      <c r="V26" s="45"/>
    </row>
    <row r="27" spans="2:29">
      <c r="B27" s="1081" t="s">
        <v>26</v>
      </c>
      <c r="C27" s="46" t="s">
        <v>74</v>
      </c>
      <c r="D27" s="47" t="s">
        <v>75</v>
      </c>
      <c r="E27" s="184"/>
      <c r="F27" s="185"/>
      <c r="G27" s="185"/>
      <c r="H27" s="185"/>
      <c r="I27" s="185"/>
      <c r="J27" s="185"/>
      <c r="K27" s="185"/>
      <c r="L27" s="186"/>
      <c r="M27" s="474"/>
      <c r="N27" s="474"/>
      <c r="O27" s="474"/>
      <c r="P27" s="474"/>
      <c r="Q27" s="187">
        <f t="shared" si="0"/>
        <v>0</v>
      </c>
      <c r="R27" s="514"/>
      <c r="S27" s="60" t="s">
        <v>76</v>
      </c>
      <c r="T27" s="581">
        <f>Q27*U27</f>
        <v>0</v>
      </c>
      <c r="U27" s="782">
        <v>5.3199999999999997E-2</v>
      </c>
      <c r="V27" s="45" t="s">
        <v>147</v>
      </c>
      <c r="AC27" s="36">
        <f>Q27*R27</f>
        <v>0</v>
      </c>
    </row>
    <row r="28" spans="2:29">
      <c r="B28" s="1083"/>
      <c r="C28" s="482" t="s">
        <v>440</v>
      </c>
      <c r="D28" s="65" t="s">
        <v>218</v>
      </c>
      <c r="E28" s="171"/>
      <c r="F28" s="171"/>
      <c r="G28" s="171"/>
      <c r="H28" s="171"/>
      <c r="I28" s="171"/>
      <c r="J28" s="171"/>
      <c r="K28" s="171"/>
      <c r="L28" s="172"/>
      <c r="M28" s="476"/>
      <c r="N28" s="476"/>
      <c r="O28" s="476"/>
      <c r="P28" s="476"/>
      <c r="Q28" s="152">
        <f t="shared" si="0"/>
        <v>0</v>
      </c>
      <c r="R28" s="515"/>
      <c r="S28" s="517"/>
      <c r="T28" s="487" t="str">
        <f>IF(U28="","",Q28*R28*U28*(44/12)*1000)</f>
        <v/>
      </c>
      <c r="U28" s="518"/>
      <c r="V28" s="250" t="s">
        <v>208</v>
      </c>
      <c r="AC28" s="36">
        <f>Q28*R28</f>
        <v>0</v>
      </c>
    </row>
    <row r="29" spans="2:29">
      <c r="B29" s="1082"/>
      <c r="C29" s="483" t="s">
        <v>441</v>
      </c>
      <c r="D29" s="61" t="s">
        <v>219</v>
      </c>
      <c r="E29" s="165"/>
      <c r="F29" s="165"/>
      <c r="G29" s="165"/>
      <c r="H29" s="165"/>
      <c r="I29" s="165"/>
      <c r="J29" s="165"/>
      <c r="K29" s="165"/>
      <c r="L29" s="166"/>
      <c r="M29" s="477"/>
      <c r="N29" s="477"/>
      <c r="O29" s="477"/>
      <c r="P29" s="477"/>
      <c r="Q29" s="188">
        <f>SUM(E29:P29)</f>
        <v>0</v>
      </c>
      <c r="R29" s="516"/>
      <c r="S29" s="519"/>
      <c r="T29" s="488" t="str">
        <f>IF(U29="","",Q29*R29*U29*(44/12)*1000)</f>
        <v/>
      </c>
      <c r="U29" s="520"/>
      <c r="V29" s="250" t="s">
        <v>208</v>
      </c>
      <c r="AC29" s="36">
        <f>Q29*R29</f>
        <v>0</v>
      </c>
    </row>
    <row r="30" spans="2:29" ht="17.25" thickBot="1">
      <c r="B30" s="1115" t="s">
        <v>77</v>
      </c>
      <c r="C30" s="1116"/>
      <c r="D30" s="354" t="s">
        <v>62</v>
      </c>
      <c r="E30" s="355"/>
      <c r="F30" s="356"/>
      <c r="G30" s="356"/>
      <c r="H30" s="356"/>
      <c r="I30" s="356"/>
      <c r="J30" s="356"/>
      <c r="K30" s="356"/>
      <c r="L30" s="356"/>
      <c r="M30" s="356"/>
      <c r="N30" s="356"/>
      <c r="O30" s="356"/>
      <c r="P30" s="356"/>
      <c r="Q30" s="357">
        <f t="shared" si="0"/>
        <v>0</v>
      </c>
      <c r="R30" s="358"/>
      <c r="S30" s="359"/>
      <c r="T30" s="360"/>
      <c r="U30" s="361"/>
      <c r="V30" s="45"/>
      <c r="AC30" s="36">
        <f>Q30*R30</f>
        <v>0</v>
      </c>
    </row>
    <row r="31" spans="2:29">
      <c r="T31" s="196"/>
    </row>
    <row r="32" spans="2:29" ht="16.5" customHeight="1">
      <c r="B32" s="38" t="s">
        <v>87</v>
      </c>
      <c r="C32" s="39"/>
      <c r="D32" s="63" t="s">
        <v>79</v>
      </c>
      <c r="E32" s="64"/>
      <c r="F32" s="64"/>
      <c r="G32" s="64"/>
      <c r="H32" s="64"/>
      <c r="I32" s="64"/>
      <c r="J32" s="64"/>
      <c r="K32" s="64"/>
      <c r="L32" s="64"/>
      <c r="M32" s="64"/>
      <c r="N32" s="64"/>
      <c r="O32" s="64"/>
      <c r="P32" s="64"/>
      <c r="Q32" s="64"/>
      <c r="R32" s="40"/>
      <c r="S32" s="40"/>
      <c r="T32" s="40"/>
      <c r="U32" s="458">
        <f>事業報告書!J10</f>
        <v>0</v>
      </c>
    </row>
    <row r="33" spans="2:23">
      <c r="B33" s="37"/>
      <c r="C33" s="39"/>
      <c r="D33" s="63"/>
      <c r="E33" s="64"/>
      <c r="F33" s="64"/>
      <c r="G33" s="64"/>
      <c r="H33" s="64"/>
      <c r="I33" s="64"/>
      <c r="J33" s="64"/>
      <c r="K33" s="64"/>
      <c r="L33" s="64"/>
      <c r="M33" s="64"/>
      <c r="N33" s="64"/>
      <c r="O33" s="64"/>
      <c r="P33" s="64"/>
      <c r="Q33" s="64"/>
      <c r="R33" s="40"/>
      <c r="S33" s="40"/>
      <c r="T33" s="40"/>
    </row>
    <row r="34" spans="2:23" ht="17.25" thickBot="1">
      <c r="B34" s="37" t="s">
        <v>186</v>
      </c>
      <c r="C34" s="39"/>
      <c r="D34" s="63"/>
      <c r="E34" s="64"/>
      <c r="F34" s="64"/>
      <c r="G34" s="64"/>
      <c r="H34" s="64"/>
      <c r="I34" s="64"/>
      <c r="J34" s="64"/>
      <c r="K34" s="64"/>
      <c r="L34" s="64"/>
      <c r="M34" s="64"/>
      <c r="N34" s="64"/>
      <c r="O34" s="64"/>
      <c r="P34" s="64"/>
      <c r="Q34" s="64"/>
      <c r="R34" s="40"/>
      <c r="S34" s="40"/>
      <c r="T34" s="40"/>
    </row>
    <row r="35" spans="2:23" ht="24.75">
      <c r="B35" s="1026"/>
      <c r="C35" s="1027"/>
      <c r="D35" s="1028"/>
      <c r="E35" s="349" t="str">
        <f t="shared" ref="E35:P35" si="1">E15</f>
        <v>４月</v>
      </c>
      <c r="F35" s="349" t="str">
        <f t="shared" si="1"/>
        <v>５月</v>
      </c>
      <c r="G35" s="349" t="str">
        <f t="shared" si="1"/>
        <v>６月</v>
      </c>
      <c r="H35" s="349" t="str">
        <f t="shared" si="1"/>
        <v>７月</v>
      </c>
      <c r="I35" s="349" t="str">
        <f t="shared" si="1"/>
        <v>８月</v>
      </c>
      <c r="J35" s="349" t="str">
        <f t="shared" si="1"/>
        <v>９月</v>
      </c>
      <c r="K35" s="349" t="str">
        <f t="shared" si="1"/>
        <v>１０月</v>
      </c>
      <c r="L35" s="349" t="str">
        <f t="shared" si="1"/>
        <v>１１月</v>
      </c>
      <c r="M35" s="349" t="str">
        <f t="shared" si="1"/>
        <v>１２月</v>
      </c>
      <c r="N35" s="349" t="str">
        <f t="shared" si="1"/>
        <v>１月</v>
      </c>
      <c r="O35" s="349" t="str">
        <f t="shared" si="1"/>
        <v>２月</v>
      </c>
      <c r="P35" s="349" t="str">
        <f t="shared" si="1"/>
        <v>３月</v>
      </c>
      <c r="Q35" s="352" t="s">
        <v>39</v>
      </c>
      <c r="R35" s="1104" t="s">
        <v>60</v>
      </c>
      <c r="S35" s="1105"/>
      <c r="T35" s="432" t="s">
        <v>309</v>
      </c>
      <c r="U35" s="512" t="s">
        <v>308</v>
      </c>
      <c r="V35" s="45"/>
    </row>
    <row r="36" spans="2:23">
      <c r="B36" s="1106" t="s">
        <v>23</v>
      </c>
      <c r="C36" s="46" t="s">
        <v>80</v>
      </c>
      <c r="D36" s="47" t="s">
        <v>105</v>
      </c>
      <c r="E36" s="189"/>
      <c r="F36" s="189"/>
      <c r="G36" s="189"/>
      <c r="H36" s="189"/>
      <c r="I36" s="189"/>
      <c r="J36" s="189"/>
      <c r="K36" s="189"/>
      <c r="L36" s="189"/>
      <c r="M36" s="189"/>
      <c r="N36" s="189"/>
      <c r="O36" s="189"/>
      <c r="P36" s="189"/>
      <c r="Q36" s="158">
        <f t="shared" ref="Q36:Q42" si="2">SUM(E36:P36)</f>
        <v>0</v>
      </c>
      <c r="R36" s="546">
        <v>8.6400000000000001E-3</v>
      </c>
      <c r="S36" s="48" t="s">
        <v>61</v>
      </c>
      <c r="T36" s="191">
        <f t="shared" ref="T36:T42" si="3">Q36*U36</f>
        <v>0</v>
      </c>
      <c r="U36" s="575">
        <f t="shared" ref="U36:U42" si="4">$U$12</f>
        <v>0.438</v>
      </c>
      <c r="V36" s="45" t="s">
        <v>199</v>
      </c>
    </row>
    <row r="37" spans="2:23">
      <c r="B37" s="1107"/>
      <c r="C37" s="50" t="s">
        <v>81</v>
      </c>
      <c r="D37" s="51" t="s">
        <v>105</v>
      </c>
      <c r="E37" s="160"/>
      <c r="F37" s="160"/>
      <c r="G37" s="160"/>
      <c r="H37" s="160"/>
      <c r="I37" s="160"/>
      <c r="J37" s="160"/>
      <c r="K37" s="160"/>
      <c r="L37" s="160"/>
      <c r="M37" s="160"/>
      <c r="N37" s="160"/>
      <c r="O37" s="160"/>
      <c r="P37" s="160"/>
      <c r="Q37" s="147">
        <f t="shared" si="2"/>
        <v>0</v>
      </c>
      <c r="R37" s="543">
        <v>8.6400000000000001E-3</v>
      </c>
      <c r="S37" s="53" t="s">
        <v>61</v>
      </c>
      <c r="T37" s="192">
        <f t="shared" si="3"/>
        <v>0</v>
      </c>
      <c r="U37" s="576">
        <f t="shared" si="4"/>
        <v>0.438</v>
      </c>
      <c r="V37" s="45" t="s">
        <v>199</v>
      </c>
    </row>
    <row r="38" spans="2:23">
      <c r="B38" s="1108"/>
      <c r="C38" s="54" t="s">
        <v>82</v>
      </c>
      <c r="D38" s="55" t="s">
        <v>105</v>
      </c>
      <c r="E38" s="190">
        <f>E36+E37</f>
        <v>0</v>
      </c>
      <c r="F38" s="190">
        <f t="shared" ref="F38:P38" si="5">F36+F37</f>
        <v>0</v>
      </c>
      <c r="G38" s="190">
        <f t="shared" si="5"/>
        <v>0</v>
      </c>
      <c r="H38" s="190">
        <f t="shared" si="5"/>
        <v>0</v>
      </c>
      <c r="I38" s="190">
        <f t="shared" si="5"/>
        <v>0</v>
      </c>
      <c r="J38" s="190">
        <f t="shared" si="5"/>
        <v>0</v>
      </c>
      <c r="K38" s="190">
        <f t="shared" si="5"/>
        <v>0</v>
      </c>
      <c r="L38" s="190">
        <f t="shared" si="5"/>
        <v>0</v>
      </c>
      <c r="M38" s="190">
        <f t="shared" si="5"/>
        <v>0</v>
      </c>
      <c r="N38" s="190">
        <f t="shared" si="5"/>
        <v>0</v>
      </c>
      <c r="O38" s="190">
        <f t="shared" si="5"/>
        <v>0</v>
      </c>
      <c r="P38" s="190">
        <f t="shared" si="5"/>
        <v>0</v>
      </c>
      <c r="Q38" s="175">
        <f t="shared" si="2"/>
        <v>0</v>
      </c>
      <c r="R38" s="545">
        <v>8.6400000000000001E-3</v>
      </c>
      <c r="S38" s="56" t="s">
        <v>61</v>
      </c>
      <c r="T38" s="193">
        <f t="shared" si="3"/>
        <v>0</v>
      </c>
      <c r="U38" s="578">
        <f t="shared" si="4"/>
        <v>0.438</v>
      </c>
      <c r="V38" s="45" t="s">
        <v>199</v>
      </c>
    </row>
    <row r="39" spans="2:23">
      <c r="B39" s="1109" t="s">
        <v>25</v>
      </c>
      <c r="C39" s="46" t="s">
        <v>83</v>
      </c>
      <c r="D39" s="47" t="s">
        <v>105</v>
      </c>
      <c r="E39" s="189"/>
      <c r="F39" s="189"/>
      <c r="G39" s="189"/>
      <c r="H39" s="189"/>
      <c r="I39" s="189"/>
      <c r="J39" s="189"/>
      <c r="K39" s="189"/>
      <c r="L39" s="189"/>
      <c r="M39" s="189"/>
      <c r="N39" s="189"/>
      <c r="O39" s="189"/>
      <c r="P39" s="189"/>
      <c r="Q39" s="158">
        <f>SUM(E39:P39)</f>
        <v>0</v>
      </c>
      <c r="R39" s="546">
        <v>8.6400000000000001E-3</v>
      </c>
      <c r="S39" s="48" t="s">
        <v>61</v>
      </c>
      <c r="T39" s="197">
        <f t="shared" si="3"/>
        <v>0</v>
      </c>
      <c r="U39" s="577">
        <f t="shared" si="4"/>
        <v>0.438</v>
      </c>
      <c r="V39" s="45" t="s">
        <v>199</v>
      </c>
    </row>
    <row r="40" spans="2:23">
      <c r="B40" s="1110"/>
      <c r="C40" s="46" t="s">
        <v>418</v>
      </c>
      <c r="D40" s="47" t="s">
        <v>99</v>
      </c>
      <c r="E40" s="189"/>
      <c r="F40" s="189"/>
      <c r="G40" s="189"/>
      <c r="H40" s="189"/>
      <c r="I40" s="189"/>
      <c r="J40" s="189"/>
      <c r="K40" s="189"/>
      <c r="L40" s="189"/>
      <c r="M40" s="189"/>
      <c r="N40" s="189"/>
      <c r="O40" s="189"/>
      <c r="P40" s="189"/>
      <c r="Q40" s="158">
        <f>SUM(E40:P40)</f>
        <v>0</v>
      </c>
      <c r="R40" s="778" t="s">
        <v>419</v>
      </c>
      <c r="S40" s="625" t="s">
        <v>419</v>
      </c>
      <c r="T40" s="191"/>
      <c r="U40" s="779"/>
      <c r="V40" s="45"/>
    </row>
    <row r="41" spans="2:23">
      <c r="B41" s="1106" t="s">
        <v>417</v>
      </c>
      <c r="C41" s="46" t="s">
        <v>85</v>
      </c>
      <c r="D41" s="47" t="s">
        <v>105</v>
      </c>
      <c r="E41" s="189"/>
      <c r="F41" s="189"/>
      <c r="G41" s="189"/>
      <c r="H41" s="189"/>
      <c r="I41" s="189"/>
      <c r="J41" s="189"/>
      <c r="K41" s="189"/>
      <c r="L41" s="189"/>
      <c r="M41" s="189"/>
      <c r="N41" s="189"/>
      <c r="O41" s="189"/>
      <c r="P41" s="189"/>
      <c r="Q41" s="158">
        <f t="shared" si="2"/>
        <v>0</v>
      </c>
      <c r="R41" s="546">
        <v>8.6400000000000001E-3</v>
      </c>
      <c r="S41" s="48" t="s">
        <v>61</v>
      </c>
      <c r="T41" s="195">
        <f t="shared" si="3"/>
        <v>0</v>
      </c>
      <c r="U41" s="579">
        <f t="shared" si="4"/>
        <v>0.438</v>
      </c>
      <c r="V41" s="45" t="s">
        <v>199</v>
      </c>
    </row>
    <row r="42" spans="2:23" ht="17.25" thickBot="1">
      <c r="B42" s="1111"/>
      <c r="C42" s="362" t="s">
        <v>86</v>
      </c>
      <c r="D42" s="363" t="s">
        <v>105</v>
      </c>
      <c r="E42" s="364"/>
      <c r="F42" s="364"/>
      <c r="G42" s="364"/>
      <c r="H42" s="364"/>
      <c r="I42" s="364"/>
      <c r="J42" s="364"/>
      <c r="K42" s="364"/>
      <c r="L42" s="364"/>
      <c r="M42" s="364"/>
      <c r="N42" s="364"/>
      <c r="O42" s="364"/>
      <c r="P42" s="364"/>
      <c r="Q42" s="357">
        <f t="shared" si="2"/>
        <v>0</v>
      </c>
      <c r="R42" s="547">
        <v>8.6400000000000001E-3</v>
      </c>
      <c r="S42" s="365" t="s">
        <v>61</v>
      </c>
      <c r="T42" s="366">
        <f t="shared" si="3"/>
        <v>0</v>
      </c>
      <c r="U42" s="580">
        <f t="shared" si="4"/>
        <v>0.438</v>
      </c>
      <c r="V42" s="45" t="s">
        <v>199</v>
      </c>
    </row>
    <row r="43" spans="2:23">
      <c r="W43" s="196">
        <f>SUM(T36:T42)</f>
        <v>0</v>
      </c>
    </row>
    <row r="44" spans="2:23">
      <c r="B44" s="38" t="s">
        <v>92</v>
      </c>
      <c r="C44" s="39"/>
      <c r="E44" s="37" t="s">
        <v>187</v>
      </c>
      <c r="F44" s="64"/>
      <c r="G44" s="64"/>
      <c r="H44" s="64"/>
      <c r="I44" s="64"/>
      <c r="J44" s="64"/>
      <c r="K44" s="64"/>
      <c r="L44" s="64"/>
      <c r="M44" s="64"/>
      <c r="N44" s="64"/>
      <c r="O44" s="64"/>
      <c r="P44" s="64"/>
      <c r="Q44" s="64"/>
    </row>
    <row r="45" spans="2:23" ht="17.25" thickBot="1">
      <c r="B45" s="37" t="s">
        <v>424</v>
      </c>
      <c r="C45" s="39"/>
      <c r="D45" s="37"/>
      <c r="E45" s="39"/>
      <c r="F45" s="64"/>
      <c r="G45" s="64"/>
      <c r="H45" s="64"/>
      <c r="I45" s="64"/>
      <c r="J45" s="64"/>
      <c r="K45" s="64"/>
      <c r="L45" s="64"/>
      <c r="M45" s="64"/>
      <c r="N45" s="64"/>
      <c r="O45" s="64"/>
      <c r="P45" s="64"/>
      <c r="Q45" s="64"/>
    </row>
    <row r="46" spans="2:23" ht="26.85" customHeight="1">
      <c r="B46" s="1026"/>
      <c r="C46" s="1027"/>
      <c r="D46" s="1028"/>
      <c r="E46" s="349" t="str">
        <f>E35</f>
        <v>４月</v>
      </c>
      <c r="F46" s="349" t="str">
        <f t="shared" ref="F46:O46" si="6">F35</f>
        <v>５月</v>
      </c>
      <c r="G46" s="349" t="str">
        <f t="shared" si="6"/>
        <v>６月</v>
      </c>
      <c r="H46" s="349" t="str">
        <f t="shared" si="6"/>
        <v>７月</v>
      </c>
      <c r="I46" s="349" t="str">
        <f t="shared" si="6"/>
        <v>８月</v>
      </c>
      <c r="J46" s="349" t="str">
        <f t="shared" si="6"/>
        <v>９月</v>
      </c>
      <c r="K46" s="349" t="str">
        <f t="shared" si="6"/>
        <v>１０月</v>
      </c>
      <c r="L46" s="349" t="str">
        <f t="shared" si="6"/>
        <v>１１月</v>
      </c>
      <c r="M46" s="349" t="str">
        <f t="shared" si="6"/>
        <v>１２月</v>
      </c>
      <c r="N46" s="349" t="str">
        <f t="shared" si="6"/>
        <v>１月</v>
      </c>
      <c r="O46" s="349" t="str">
        <f t="shared" si="6"/>
        <v>２月</v>
      </c>
      <c r="P46" s="349" t="str">
        <f>P35</f>
        <v>３月</v>
      </c>
      <c r="Q46" s="367" t="s">
        <v>39</v>
      </c>
      <c r="R46" s="1112" t="s">
        <v>322</v>
      </c>
      <c r="S46" s="1113"/>
      <c r="T46" s="1114"/>
    </row>
    <row r="47" spans="2:23">
      <c r="B47" s="738" t="s">
        <v>88</v>
      </c>
      <c r="C47" s="46" t="s">
        <v>483</v>
      </c>
      <c r="D47" s="47" t="s">
        <v>105</v>
      </c>
      <c r="E47" s="143"/>
      <c r="F47" s="143"/>
      <c r="G47" s="143"/>
      <c r="H47" s="143"/>
      <c r="I47" s="143"/>
      <c r="J47" s="143"/>
      <c r="K47" s="143"/>
      <c r="L47" s="143"/>
      <c r="M47" s="143"/>
      <c r="N47" s="143"/>
      <c r="O47" s="143"/>
      <c r="P47" s="143"/>
      <c r="Q47" s="368">
        <f t="shared" ref="Q47:Q75" si="7">SUM(E47:P47)</f>
        <v>0</v>
      </c>
      <c r="R47" s="552"/>
      <c r="S47" s="553"/>
      <c r="T47" s="554"/>
      <c r="W47" s="62">
        <f>Q47</f>
        <v>0</v>
      </c>
    </row>
    <row r="48" spans="2:23">
      <c r="B48" s="739"/>
      <c r="C48" s="50" t="s">
        <v>209</v>
      </c>
      <c r="D48" s="51" t="s">
        <v>89</v>
      </c>
      <c r="E48" s="144"/>
      <c r="F48" s="145"/>
      <c r="G48" s="145"/>
      <c r="H48" s="145"/>
      <c r="I48" s="145"/>
      <c r="J48" s="145"/>
      <c r="K48" s="145"/>
      <c r="L48" s="145"/>
      <c r="M48" s="145"/>
      <c r="N48" s="145"/>
      <c r="O48" s="145"/>
      <c r="P48" s="146"/>
      <c r="Q48" s="369">
        <f t="shared" si="7"/>
        <v>0</v>
      </c>
      <c r="R48" s="558"/>
      <c r="S48" s="556"/>
      <c r="T48" s="557"/>
    </row>
    <row r="49" spans="2:23">
      <c r="B49" s="739"/>
      <c r="C49" s="50" t="s">
        <v>66</v>
      </c>
      <c r="D49" s="76" t="s">
        <v>642</v>
      </c>
      <c r="E49" s="148"/>
      <c r="F49" s="149"/>
      <c r="G49" s="149"/>
      <c r="H49" s="149"/>
      <c r="I49" s="149"/>
      <c r="J49" s="149"/>
      <c r="K49" s="149"/>
      <c r="L49" s="149"/>
      <c r="M49" s="149"/>
      <c r="N49" s="149"/>
      <c r="O49" s="150"/>
      <c r="P49" s="151"/>
      <c r="Q49" s="370">
        <f t="shared" si="7"/>
        <v>0</v>
      </c>
      <c r="R49" s="558"/>
      <c r="S49" s="556"/>
      <c r="T49" s="557"/>
    </row>
    <row r="50" spans="2:23">
      <c r="B50" s="739"/>
      <c r="C50" s="50" t="s">
        <v>206</v>
      </c>
      <c r="D50" s="76" t="s">
        <v>70</v>
      </c>
      <c r="E50" s="148"/>
      <c r="F50" s="149"/>
      <c r="G50" s="149"/>
      <c r="H50" s="149"/>
      <c r="I50" s="149"/>
      <c r="J50" s="149"/>
      <c r="K50" s="149"/>
      <c r="L50" s="149"/>
      <c r="M50" s="149"/>
      <c r="N50" s="149"/>
      <c r="O50" s="150"/>
      <c r="P50" s="151"/>
      <c r="Q50" s="370">
        <f t="shared" si="7"/>
        <v>0</v>
      </c>
      <c r="R50" s="558"/>
      <c r="S50" s="556"/>
      <c r="T50" s="557"/>
    </row>
    <row r="51" spans="2:23">
      <c r="B51" s="739"/>
      <c r="C51" s="50" t="s">
        <v>205</v>
      </c>
      <c r="D51" s="51" t="s">
        <v>207</v>
      </c>
      <c r="E51" s="148"/>
      <c r="F51" s="149"/>
      <c r="G51" s="149"/>
      <c r="H51" s="149"/>
      <c r="I51" s="149"/>
      <c r="J51" s="149"/>
      <c r="K51" s="149"/>
      <c r="L51" s="149"/>
      <c r="M51" s="149"/>
      <c r="N51" s="149"/>
      <c r="O51" s="150"/>
      <c r="P51" s="151"/>
      <c r="Q51" s="370">
        <f>SUM(E51:P51)</f>
        <v>0</v>
      </c>
      <c r="R51" s="558"/>
      <c r="S51" s="556"/>
      <c r="T51" s="557"/>
    </row>
    <row r="52" spans="2:23">
      <c r="B52" s="739"/>
      <c r="C52" s="50" t="s">
        <v>72</v>
      </c>
      <c r="D52" s="51" t="s">
        <v>70</v>
      </c>
      <c r="E52" s="148"/>
      <c r="F52" s="149"/>
      <c r="G52" s="149"/>
      <c r="H52" s="149"/>
      <c r="I52" s="149"/>
      <c r="J52" s="149"/>
      <c r="K52" s="149"/>
      <c r="L52" s="149"/>
      <c r="M52" s="149"/>
      <c r="N52" s="149"/>
      <c r="O52" s="150"/>
      <c r="P52" s="151"/>
      <c r="Q52" s="370">
        <f t="shared" si="7"/>
        <v>0</v>
      </c>
      <c r="R52" s="558"/>
      <c r="S52" s="556"/>
      <c r="T52" s="557"/>
    </row>
    <row r="53" spans="2:23">
      <c r="B53" s="739"/>
      <c r="C53" s="50" t="s">
        <v>74</v>
      </c>
      <c r="D53" s="51" t="s">
        <v>90</v>
      </c>
      <c r="E53" s="153"/>
      <c r="F53" s="154"/>
      <c r="G53" s="154"/>
      <c r="H53" s="154"/>
      <c r="I53" s="154"/>
      <c r="J53" s="154"/>
      <c r="K53" s="154"/>
      <c r="L53" s="154"/>
      <c r="M53" s="154"/>
      <c r="N53" s="154"/>
      <c r="O53" s="155"/>
      <c r="P53" s="156"/>
      <c r="Q53" s="370">
        <f t="shared" si="7"/>
        <v>0</v>
      </c>
      <c r="R53" s="558"/>
      <c r="S53" s="556"/>
      <c r="T53" s="557"/>
    </row>
    <row r="54" spans="2:23">
      <c r="B54" s="739"/>
      <c r="C54" s="50" t="str">
        <f>C28</f>
        <v>熱源（その他）</v>
      </c>
      <c r="D54" s="55" t="str">
        <f>IF(D28="","",D28)</f>
        <v>L1</v>
      </c>
      <c r="E54" s="549"/>
      <c r="F54" s="549"/>
      <c r="G54" s="549"/>
      <c r="H54" s="549"/>
      <c r="I54" s="549"/>
      <c r="J54" s="549"/>
      <c r="K54" s="549"/>
      <c r="L54" s="549"/>
      <c r="M54" s="549"/>
      <c r="N54" s="549"/>
      <c r="O54" s="550"/>
      <c r="P54" s="550"/>
      <c r="Q54" s="373">
        <f t="shared" si="7"/>
        <v>0</v>
      </c>
      <c r="R54" s="559"/>
      <c r="S54" s="560"/>
      <c r="T54" s="561"/>
    </row>
    <row r="55" spans="2:23">
      <c r="B55" s="738" t="s">
        <v>320</v>
      </c>
      <c r="C55" s="46" t="s">
        <v>483</v>
      </c>
      <c r="D55" s="47" t="s">
        <v>105</v>
      </c>
      <c r="E55" s="730"/>
      <c r="F55" s="731"/>
      <c r="G55" s="731"/>
      <c r="H55" s="731"/>
      <c r="I55" s="731"/>
      <c r="J55" s="731"/>
      <c r="K55" s="731"/>
      <c r="L55" s="731"/>
      <c r="M55" s="731"/>
      <c r="N55" s="731"/>
      <c r="O55" s="731"/>
      <c r="P55" s="732"/>
      <c r="Q55" s="379">
        <f t="shared" si="7"/>
        <v>0</v>
      </c>
      <c r="R55" s="562"/>
      <c r="S55" s="553"/>
      <c r="T55" s="554"/>
      <c r="W55" s="62">
        <f>Q55</f>
        <v>0</v>
      </c>
    </row>
    <row r="56" spans="2:23">
      <c r="B56" s="746" t="s">
        <v>91</v>
      </c>
      <c r="C56" s="46" t="s">
        <v>483</v>
      </c>
      <c r="D56" s="47" t="s">
        <v>105</v>
      </c>
      <c r="E56" s="157"/>
      <c r="F56" s="157"/>
      <c r="G56" s="157"/>
      <c r="H56" s="157"/>
      <c r="I56" s="157"/>
      <c r="J56" s="157"/>
      <c r="K56" s="157"/>
      <c r="L56" s="157"/>
      <c r="M56" s="157"/>
      <c r="N56" s="157"/>
      <c r="O56" s="157"/>
      <c r="P56" s="157"/>
      <c r="Q56" s="371">
        <f t="shared" si="7"/>
        <v>0</v>
      </c>
      <c r="R56" s="566"/>
      <c r="S56" s="567"/>
      <c r="T56" s="568"/>
      <c r="W56" s="62">
        <f>Q56</f>
        <v>0</v>
      </c>
    </row>
    <row r="57" spans="2:23">
      <c r="B57" s="1029" t="s">
        <v>25</v>
      </c>
      <c r="C57" s="46" t="s">
        <v>214</v>
      </c>
      <c r="D57" s="47" t="s">
        <v>89</v>
      </c>
      <c r="E57" s="163"/>
      <c r="F57" s="164"/>
      <c r="G57" s="164"/>
      <c r="H57" s="164"/>
      <c r="I57" s="164"/>
      <c r="J57" s="164"/>
      <c r="K57" s="164"/>
      <c r="L57" s="164"/>
      <c r="M57" s="164"/>
      <c r="N57" s="164"/>
      <c r="O57" s="164"/>
      <c r="P57" s="164"/>
      <c r="Q57" s="371">
        <f t="shared" si="7"/>
        <v>0</v>
      </c>
      <c r="R57" s="552"/>
      <c r="S57" s="553"/>
      <c r="T57" s="554"/>
      <c r="W57" s="62"/>
    </row>
    <row r="58" spans="2:23">
      <c r="B58" s="1030"/>
      <c r="C58" s="50" t="s">
        <v>66</v>
      </c>
      <c r="D58" s="76" t="s">
        <v>642</v>
      </c>
      <c r="E58" s="165"/>
      <c r="F58" s="166"/>
      <c r="G58" s="166"/>
      <c r="H58" s="166"/>
      <c r="I58" s="166"/>
      <c r="J58" s="166"/>
      <c r="K58" s="166"/>
      <c r="L58" s="166"/>
      <c r="M58" s="166"/>
      <c r="N58" s="166"/>
      <c r="O58" s="166"/>
      <c r="P58" s="167"/>
      <c r="Q58" s="372">
        <f>SUM(E58:P58)</f>
        <v>0</v>
      </c>
      <c r="R58" s="558"/>
      <c r="S58" s="556"/>
      <c r="T58" s="557"/>
      <c r="W58" s="49" t="s">
        <v>427</v>
      </c>
    </row>
    <row r="59" spans="2:23">
      <c r="B59" s="1088"/>
      <c r="C59" s="50" t="s">
        <v>206</v>
      </c>
      <c r="D59" s="51" t="s">
        <v>70</v>
      </c>
      <c r="E59" s="168"/>
      <c r="F59" s="169"/>
      <c r="G59" s="169"/>
      <c r="H59" s="169"/>
      <c r="I59" s="169"/>
      <c r="J59" s="169"/>
      <c r="K59" s="169"/>
      <c r="L59" s="169"/>
      <c r="M59" s="169"/>
      <c r="N59" s="169"/>
      <c r="O59" s="169"/>
      <c r="P59" s="170"/>
      <c r="Q59" s="370">
        <f t="shared" si="7"/>
        <v>0</v>
      </c>
      <c r="R59" s="558"/>
      <c r="S59" s="556"/>
      <c r="T59" s="557"/>
    </row>
    <row r="60" spans="2:23">
      <c r="B60" s="1089"/>
      <c r="C60" s="73" t="s">
        <v>205</v>
      </c>
      <c r="D60" s="74" t="s">
        <v>207</v>
      </c>
      <c r="E60" s="171"/>
      <c r="F60" s="172"/>
      <c r="G60" s="172"/>
      <c r="H60" s="172"/>
      <c r="I60" s="172"/>
      <c r="J60" s="172"/>
      <c r="K60" s="172"/>
      <c r="L60" s="172"/>
      <c r="M60" s="172"/>
      <c r="N60" s="172"/>
      <c r="O60" s="172"/>
      <c r="P60" s="173"/>
      <c r="Q60" s="373">
        <f>SUM(E60:P60)</f>
        <v>0</v>
      </c>
      <c r="R60" s="558"/>
      <c r="S60" s="556"/>
      <c r="T60" s="557"/>
    </row>
    <row r="61" spans="2:23">
      <c r="B61" s="1090"/>
      <c r="C61" s="54" t="s">
        <v>72</v>
      </c>
      <c r="D61" s="55" t="s">
        <v>207</v>
      </c>
      <c r="E61" s="172"/>
      <c r="F61" s="172"/>
      <c r="G61" s="172"/>
      <c r="H61" s="172"/>
      <c r="I61" s="172"/>
      <c r="J61" s="172"/>
      <c r="K61" s="172"/>
      <c r="L61" s="172"/>
      <c r="M61" s="172"/>
      <c r="N61" s="172"/>
      <c r="O61" s="172"/>
      <c r="P61" s="173"/>
      <c r="Q61" s="374">
        <f t="shared" si="7"/>
        <v>0</v>
      </c>
      <c r="R61" s="563"/>
      <c r="S61" s="564"/>
      <c r="T61" s="565"/>
    </row>
    <row r="62" spans="2:23" ht="16.5" customHeight="1">
      <c r="B62" s="741" t="s">
        <v>18</v>
      </c>
      <c r="C62" s="46" t="s">
        <v>483</v>
      </c>
      <c r="D62" s="47" t="s">
        <v>105</v>
      </c>
      <c r="E62" s="622"/>
      <c r="F62" s="622"/>
      <c r="G62" s="622"/>
      <c r="H62" s="622"/>
      <c r="I62" s="622"/>
      <c r="J62" s="622"/>
      <c r="K62" s="622"/>
      <c r="L62" s="622"/>
      <c r="M62" s="622"/>
      <c r="N62" s="622"/>
      <c r="O62" s="622"/>
      <c r="P62" s="622"/>
      <c r="Q62" s="371">
        <f t="shared" si="7"/>
        <v>0</v>
      </c>
      <c r="R62" s="566"/>
      <c r="S62" s="567"/>
      <c r="T62" s="568"/>
      <c r="U62" s="458">
        <f>事業報告書!$J$10</f>
        <v>0</v>
      </c>
      <c r="W62" s="62">
        <f>Q62</f>
        <v>0</v>
      </c>
    </row>
    <row r="63" spans="2:23">
      <c r="B63" s="746" t="s">
        <v>19</v>
      </c>
      <c r="C63" s="46" t="s">
        <v>483</v>
      </c>
      <c r="D63" s="47" t="s">
        <v>105</v>
      </c>
      <c r="E63" s="143"/>
      <c r="F63" s="143"/>
      <c r="G63" s="143"/>
      <c r="H63" s="143"/>
      <c r="I63" s="143"/>
      <c r="J63" s="143"/>
      <c r="K63" s="143"/>
      <c r="L63" s="143"/>
      <c r="M63" s="143"/>
      <c r="N63" s="143"/>
      <c r="O63" s="143"/>
      <c r="P63" s="143"/>
      <c r="Q63" s="371">
        <f t="shared" si="7"/>
        <v>0</v>
      </c>
      <c r="R63" s="566"/>
      <c r="S63" s="567"/>
      <c r="T63" s="568"/>
      <c r="U63" s="621"/>
      <c r="W63" s="62">
        <f>Q63</f>
        <v>0</v>
      </c>
    </row>
    <row r="64" spans="2:23">
      <c r="B64" s="746" t="s">
        <v>20</v>
      </c>
      <c r="C64" s="46" t="s">
        <v>483</v>
      </c>
      <c r="D64" s="47" t="s">
        <v>105</v>
      </c>
      <c r="E64" s="143"/>
      <c r="F64" s="143"/>
      <c r="G64" s="143"/>
      <c r="H64" s="143"/>
      <c r="I64" s="143"/>
      <c r="J64" s="143"/>
      <c r="K64" s="143"/>
      <c r="L64" s="143"/>
      <c r="M64" s="143"/>
      <c r="N64" s="143"/>
      <c r="O64" s="143"/>
      <c r="P64" s="143"/>
      <c r="Q64" s="371">
        <f t="shared" si="7"/>
        <v>0</v>
      </c>
      <c r="R64" s="552"/>
      <c r="S64" s="553"/>
      <c r="T64" s="554"/>
      <c r="U64" s="458"/>
      <c r="W64" s="62">
        <f>Q64</f>
        <v>0</v>
      </c>
    </row>
    <row r="65" spans="2:23">
      <c r="B65" s="743"/>
      <c r="C65" s="50" t="s">
        <v>209</v>
      </c>
      <c r="D65" s="51" t="s">
        <v>64</v>
      </c>
      <c r="E65" s="159"/>
      <c r="F65" s="161"/>
      <c r="G65" s="161"/>
      <c r="H65" s="161"/>
      <c r="I65" s="161"/>
      <c r="J65" s="161"/>
      <c r="K65" s="161"/>
      <c r="L65" s="161"/>
      <c r="M65" s="161"/>
      <c r="N65" s="161"/>
      <c r="O65" s="161"/>
      <c r="P65" s="162"/>
      <c r="Q65" s="369">
        <f t="shared" si="7"/>
        <v>0</v>
      </c>
      <c r="R65" s="558"/>
      <c r="S65" s="556"/>
      <c r="T65" s="557"/>
    </row>
    <row r="66" spans="2:23">
      <c r="B66" s="743"/>
      <c r="C66" s="50" t="s">
        <v>66</v>
      </c>
      <c r="D66" s="76" t="s">
        <v>642</v>
      </c>
      <c r="E66" s="168"/>
      <c r="F66" s="176"/>
      <c r="G66" s="169"/>
      <c r="H66" s="169"/>
      <c r="I66" s="169"/>
      <c r="J66" s="169"/>
      <c r="K66" s="169"/>
      <c r="L66" s="169"/>
      <c r="M66" s="169"/>
      <c r="N66" s="169"/>
      <c r="O66" s="169"/>
      <c r="P66" s="170"/>
      <c r="Q66" s="370">
        <f t="shared" si="7"/>
        <v>0</v>
      </c>
      <c r="R66" s="558"/>
      <c r="S66" s="556"/>
      <c r="T66" s="557"/>
    </row>
    <row r="67" spans="2:23">
      <c r="B67" s="743"/>
      <c r="C67" s="50" t="s">
        <v>206</v>
      </c>
      <c r="D67" s="51" t="s">
        <v>70</v>
      </c>
      <c r="E67" s="168"/>
      <c r="F67" s="176"/>
      <c r="G67" s="169"/>
      <c r="H67" s="169"/>
      <c r="I67" s="169"/>
      <c r="J67" s="169"/>
      <c r="K67" s="169"/>
      <c r="L67" s="169"/>
      <c r="M67" s="169"/>
      <c r="N67" s="169"/>
      <c r="O67" s="169"/>
      <c r="P67" s="170"/>
      <c r="Q67" s="370">
        <f t="shared" si="7"/>
        <v>0</v>
      </c>
      <c r="R67" s="558"/>
      <c r="S67" s="556"/>
      <c r="T67" s="557"/>
    </row>
    <row r="68" spans="2:23">
      <c r="B68" s="743"/>
      <c r="C68" s="73" t="s">
        <v>205</v>
      </c>
      <c r="D68" s="74" t="s">
        <v>207</v>
      </c>
      <c r="E68" s="168"/>
      <c r="F68" s="176"/>
      <c r="G68" s="169"/>
      <c r="H68" s="169"/>
      <c r="I68" s="169"/>
      <c r="J68" s="169"/>
      <c r="K68" s="169"/>
      <c r="L68" s="169"/>
      <c r="M68" s="169"/>
      <c r="N68" s="169"/>
      <c r="O68" s="169"/>
      <c r="P68" s="170"/>
      <c r="Q68" s="370">
        <f>SUM(E68:P68)</f>
        <v>0</v>
      </c>
      <c r="R68" s="558"/>
      <c r="S68" s="556"/>
      <c r="T68" s="557"/>
    </row>
    <row r="69" spans="2:23">
      <c r="B69" s="743"/>
      <c r="C69" s="50" t="s">
        <v>72</v>
      </c>
      <c r="D69" s="51" t="s">
        <v>70</v>
      </c>
      <c r="E69" s="168"/>
      <c r="F69" s="176"/>
      <c r="G69" s="169"/>
      <c r="H69" s="169"/>
      <c r="I69" s="169"/>
      <c r="J69" s="169"/>
      <c r="K69" s="169"/>
      <c r="L69" s="169"/>
      <c r="M69" s="169"/>
      <c r="N69" s="169"/>
      <c r="O69" s="169"/>
      <c r="P69" s="170"/>
      <c r="Q69" s="370">
        <f t="shared" si="7"/>
        <v>0</v>
      </c>
      <c r="R69" s="558"/>
      <c r="S69" s="556"/>
      <c r="T69" s="557"/>
    </row>
    <row r="70" spans="2:23">
      <c r="B70" s="744"/>
      <c r="C70" s="50" t="str">
        <f>C29</f>
        <v>給湯（その他）</v>
      </c>
      <c r="D70" s="55" t="str">
        <f>IF(D29="","",D29)</f>
        <v>L2</v>
      </c>
      <c r="E70" s="171"/>
      <c r="F70" s="171"/>
      <c r="G70" s="172"/>
      <c r="H70" s="172"/>
      <c r="I70" s="172"/>
      <c r="J70" s="172"/>
      <c r="K70" s="172"/>
      <c r="L70" s="172"/>
      <c r="M70" s="172"/>
      <c r="N70" s="172"/>
      <c r="O70" s="172"/>
      <c r="P70" s="173"/>
      <c r="Q70" s="374">
        <f t="shared" si="7"/>
        <v>0</v>
      </c>
      <c r="R70" s="563"/>
      <c r="S70" s="564"/>
      <c r="T70" s="565"/>
    </row>
    <row r="71" spans="2:23">
      <c r="B71" s="746" t="s">
        <v>21</v>
      </c>
      <c r="C71" s="46" t="s">
        <v>483</v>
      </c>
      <c r="D71" s="47" t="s">
        <v>105</v>
      </c>
      <c r="E71" s="157"/>
      <c r="F71" s="157"/>
      <c r="G71" s="157"/>
      <c r="H71" s="157"/>
      <c r="I71" s="157"/>
      <c r="J71" s="157"/>
      <c r="K71" s="157"/>
      <c r="L71" s="157"/>
      <c r="M71" s="157"/>
      <c r="N71" s="157"/>
      <c r="O71" s="157"/>
      <c r="P71" s="157"/>
      <c r="Q71" s="371">
        <f t="shared" si="7"/>
        <v>0</v>
      </c>
      <c r="R71" s="566"/>
      <c r="S71" s="567"/>
      <c r="T71" s="568"/>
      <c r="W71" s="62">
        <f>Q71</f>
        <v>0</v>
      </c>
    </row>
    <row r="72" spans="2:23" ht="24">
      <c r="B72" s="747" t="s">
        <v>438</v>
      </c>
      <c r="C72" s="46" t="s">
        <v>483</v>
      </c>
      <c r="D72" s="47" t="s">
        <v>105</v>
      </c>
      <c r="E72" s="157"/>
      <c r="F72" s="157"/>
      <c r="G72" s="157"/>
      <c r="H72" s="157"/>
      <c r="I72" s="157"/>
      <c r="J72" s="157"/>
      <c r="K72" s="157"/>
      <c r="L72" s="157"/>
      <c r="M72" s="157"/>
      <c r="N72" s="157"/>
      <c r="O72" s="157"/>
      <c r="P72" s="157"/>
      <c r="Q72" s="371">
        <f t="shared" si="7"/>
        <v>0</v>
      </c>
      <c r="R72" s="566"/>
      <c r="S72" s="567"/>
      <c r="T72" s="568"/>
      <c r="W72" s="62">
        <f>Q72</f>
        <v>0</v>
      </c>
    </row>
    <row r="73" spans="2:23" ht="24">
      <c r="B73" s="742" t="s">
        <v>439</v>
      </c>
      <c r="C73" s="46" t="s">
        <v>483</v>
      </c>
      <c r="D73" s="47" t="s">
        <v>105</v>
      </c>
      <c r="E73" s="157"/>
      <c r="F73" s="157"/>
      <c r="G73" s="157"/>
      <c r="H73" s="157"/>
      <c r="I73" s="157"/>
      <c r="J73" s="157"/>
      <c r="K73" s="157"/>
      <c r="L73" s="157"/>
      <c r="M73" s="157"/>
      <c r="N73" s="157"/>
      <c r="O73" s="157"/>
      <c r="P73" s="157"/>
      <c r="Q73" s="371">
        <f t="shared" si="7"/>
        <v>0</v>
      </c>
      <c r="R73" s="552"/>
      <c r="S73" s="553"/>
      <c r="T73" s="554"/>
      <c r="W73" s="62">
        <f>Q73</f>
        <v>0</v>
      </c>
    </row>
    <row r="74" spans="2:23">
      <c r="B74" s="748"/>
      <c r="C74" s="50" t="s">
        <v>209</v>
      </c>
      <c r="D74" s="51" t="s">
        <v>64</v>
      </c>
      <c r="E74" s="159"/>
      <c r="F74" s="161"/>
      <c r="G74" s="161"/>
      <c r="H74" s="161"/>
      <c r="I74" s="161"/>
      <c r="J74" s="161"/>
      <c r="K74" s="161"/>
      <c r="L74" s="161"/>
      <c r="M74" s="161"/>
      <c r="N74" s="161"/>
      <c r="O74" s="161"/>
      <c r="P74" s="162"/>
      <c r="Q74" s="369">
        <f t="shared" si="7"/>
        <v>0</v>
      </c>
      <c r="R74" s="555"/>
      <c r="S74" s="556"/>
      <c r="T74" s="557"/>
    </row>
    <row r="75" spans="2:23" ht="17.25" thickBot="1">
      <c r="B75" s="749"/>
      <c r="C75" s="362" t="s">
        <v>66</v>
      </c>
      <c r="D75" s="363" t="s">
        <v>643</v>
      </c>
      <c r="E75" s="375"/>
      <c r="F75" s="376"/>
      <c r="G75" s="376"/>
      <c r="H75" s="376"/>
      <c r="I75" s="376"/>
      <c r="J75" s="376"/>
      <c r="K75" s="376"/>
      <c r="L75" s="376"/>
      <c r="M75" s="376"/>
      <c r="N75" s="376"/>
      <c r="O75" s="376"/>
      <c r="P75" s="377"/>
      <c r="Q75" s="378">
        <f t="shared" si="7"/>
        <v>0</v>
      </c>
      <c r="R75" s="569"/>
      <c r="S75" s="570"/>
      <c r="T75" s="571"/>
    </row>
    <row r="76" spans="2:23" s="45" customFormat="1" ht="12"/>
    <row r="77" spans="2:23" s="45" customFormat="1" ht="12">
      <c r="G77" s="45" t="s">
        <v>134</v>
      </c>
      <c r="K77" s="137"/>
      <c r="L77" s="137"/>
      <c r="M77" s="137"/>
    </row>
    <row r="78" spans="2:23" s="45" customFormat="1" ht="12" customHeight="1">
      <c r="C78" s="1091" t="s">
        <v>256</v>
      </c>
      <c r="D78" s="1091"/>
      <c r="E78" s="1091"/>
      <c r="F78" s="1092"/>
      <c r="G78" s="44"/>
      <c r="H78" s="136" t="s">
        <v>126</v>
      </c>
      <c r="I78" s="1093" t="s">
        <v>101</v>
      </c>
      <c r="J78" s="1094"/>
      <c r="K78" s="1095" t="s">
        <v>102</v>
      </c>
      <c r="L78" s="1096"/>
      <c r="M78" s="1097"/>
      <c r="N78" s="1093" t="s">
        <v>130</v>
      </c>
      <c r="O78" s="1103"/>
      <c r="P78" s="1094"/>
    </row>
    <row r="79" spans="2:23" s="45" customFormat="1" ht="25.5">
      <c r="C79" s="1091"/>
      <c r="D79" s="1091"/>
      <c r="E79" s="1091"/>
      <c r="F79" s="1092"/>
      <c r="G79" s="44"/>
      <c r="H79" s="69" t="s">
        <v>133</v>
      </c>
      <c r="I79" s="136" t="s">
        <v>213</v>
      </c>
      <c r="J79" s="136" t="s">
        <v>127</v>
      </c>
      <c r="K79" s="136" t="s">
        <v>216</v>
      </c>
      <c r="L79" s="136" t="s">
        <v>205</v>
      </c>
      <c r="M79" s="136" t="s">
        <v>128</v>
      </c>
      <c r="N79" s="230" t="s">
        <v>129</v>
      </c>
      <c r="O79" s="676" t="str">
        <f>C54</f>
        <v>熱源（その他）</v>
      </c>
      <c r="P79" s="677" t="str">
        <f>C70</f>
        <v>給湯（その他）</v>
      </c>
    </row>
    <row r="80" spans="2:23" s="45" customFormat="1" ht="16.5" customHeight="1">
      <c r="C80" s="1091"/>
      <c r="D80" s="1091"/>
      <c r="E80" s="1091"/>
      <c r="F80" s="1092"/>
      <c r="G80" s="68" t="s">
        <v>131</v>
      </c>
      <c r="H80" s="198">
        <f>Q16+Q18+Q36+Q39+Q41</f>
        <v>0</v>
      </c>
      <c r="I80" s="198">
        <f>Q20</f>
        <v>0</v>
      </c>
      <c r="J80" s="199">
        <f>Q21</f>
        <v>0</v>
      </c>
      <c r="K80" s="199">
        <f>Q23</f>
        <v>0</v>
      </c>
      <c r="L80" s="199">
        <f>Q24</f>
        <v>0</v>
      </c>
      <c r="M80" s="199">
        <f>Q25</f>
        <v>0</v>
      </c>
      <c r="N80" s="199">
        <f>Q27</f>
        <v>0</v>
      </c>
      <c r="O80" s="199">
        <f>Q28</f>
        <v>0</v>
      </c>
      <c r="P80" s="199">
        <f>Q29</f>
        <v>0</v>
      </c>
    </row>
    <row r="81" spans="2:21" s="45" customFormat="1" ht="16.5" customHeight="1">
      <c r="C81" s="1091"/>
      <c r="D81" s="1091"/>
      <c r="E81" s="1091"/>
      <c r="F81" s="1092"/>
      <c r="G81" s="68" t="s">
        <v>132</v>
      </c>
      <c r="H81" s="198">
        <f>W47+W55+W56+W62+W63+W64+W71+W72+W73</f>
        <v>0</v>
      </c>
      <c r="I81" s="198">
        <f>Q48+Q57+Q65+Q74</f>
        <v>0</v>
      </c>
      <c r="J81" s="199">
        <f>Q49+Q66+Q75+Q58</f>
        <v>0</v>
      </c>
      <c r="K81" s="199">
        <f>Q50+Q59+Q67</f>
        <v>0</v>
      </c>
      <c r="L81" s="199">
        <f>Q51+Q60+Q68</f>
        <v>0</v>
      </c>
      <c r="M81" s="199">
        <f>Q52+Q69+Q61</f>
        <v>0</v>
      </c>
      <c r="N81" s="199">
        <f>Q53</f>
        <v>0</v>
      </c>
      <c r="O81" s="199">
        <f>Q54</f>
        <v>0</v>
      </c>
      <c r="P81" s="199">
        <f>Q70</f>
        <v>0</v>
      </c>
    </row>
    <row r="82" spans="2:21" s="45" customFormat="1" ht="16.5" customHeight="1">
      <c r="C82" s="1091"/>
      <c r="D82" s="1091"/>
      <c r="E82" s="1091"/>
      <c r="F82" s="1092"/>
      <c r="G82" s="44" t="s">
        <v>135</v>
      </c>
      <c r="H82" s="198">
        <f>H80-H81</f>
        <v>0</v>
      </c>
      <c r="I82" s="198">
        <f t="shared" ref="I82:O82" si="8">I80-I81</f>
        <v>0</v>
      </c>
      <c r="J82" s="199">
        <f t="shared" si="8"/>
        <v>0</v>
      </c>
      <c r="K82" s="199">
        <f t="shared" si="8"/>
        <v>0</v>
      </c>
      <c r="L82" s="199">
        <f>L80-L81</f>
        <v>0</v>
      </c>
      <c r="M82" s="199">
        <f t="shared" si="8"/>
        <v>0</v>
      </c>
      <c r="N82" s="199">
        <f t="shared" si="8"/>
        <v>0</v>
      </c>
      <c r="O82" s="199">
        <f t="shared" si="8"/>
        <v>0</v>
      </c>
      <c r="P82" s="513">
        <f>P80-P81</f>
        <v>0</v>
      </c>
    </row>
    <row r="83" spans="2:21" s="45" customFormat="1" ht="12"/>
    <row r="84" spans="2:21" s="45" customFormat="1" ht="17.25" thickBot="1">
      <c r="B84" s="38" t="s">
        <v>188</v>
      </c>
      <c r="D84" s="39"/>
      <c r="E84" s="37"/>
      <c r="F84" s="39"/>
      <c r="G84" s="39"/>
      <c r="H84" s="39"/>
      <c r="I84" s="39"/>
      <c r="J84" s="39"/>
      <c r="K84" s="71"/>
      <c r="L84" s="39"/>
      <c r="M84" s="72"/>
      <c r="N84" s="72"/>
      <c r="O84" s="39"/>
      <c r="P84" s="39"/>
      <c r="Q84" s="39"/>
      <c r="U84" s="458">
        <f>事業報告書!J10</f>
        <v>0</v>
      </c>
    </row>
    <row r="85" spans="2:21" s="45" customFormat="1" ht="12">
      <c r="B85" s="1026"/>
      <c r="C85" s="1027"/>
      <c r="D85" s="1028"/>
      <c r="E85" s="349" t="str">
        <f t="shared" ref="E85:P85" si="9">E46</f>
        <v>４月</v>
      </c>
      <c r="F85" s="349" t="str">
        <f t="shared" si="9"/>
        <v>５月</v>
      </c>
      <c r="G85" s="349" t="str">
        <f t="shared" si="9"/>
        <v>６月</v>
      </c>
      <c r="H85" s="349" t="str">
        <f t="shared" si="9"/>
        <v>７月</v>
      </c>
      <c r="I85" s="349" t="str">
        <f t="shared" si="9"/>
        <v>８月</v>
      </c>
      <c r="J85" s="349" t="str">
        <f t="shared" si="9"/>
        <v>９月</v>
      </c>
      <c r="K85" s="349" t="str">
        <f t="shared" si="9"/>
        <v>１０月</v>
      </c>
      <c r="L85" s="349" t="str">
        <f t="shared" si="9"/>
        <v>１１月</v>
      </c>
      <c r="M85" s="349" t="str">
        <f t="shared" si="9"/>
        <v>１２月</v>
      </c>
      <c r="N85" s="349" t="str">
        <f t="shared" si="9"/>
        <v>１月</v>
      </c>
      <c r="O85" s="349" t="str">
        <f t="shared" si="9"/>
        <v>２月</v>
      </c>
      <c r="P85" s="349" t="str">
        <f t="shared" si="9"/>
        <v>３月</v>
      </c>
      <c r="Q85" s="367" t="s">
        <v>39</v>
      </c>
    </row>
    <row r="86" spans="2:21" s="45" customFormat="1" ht="22.5" customHeight="1">
      <c r="B86" s="751" t="s">
        <v>100</v>
      </c>
      <c r="C86" s="46" t="s">
        <v>483</v>
      </c>
      <c r="D86" s="47" t="s">
        <v>105</v>
      </c>
      <c r="E86" s="200">
        <f t="shared" ref="E86:P86" si="10">E47+E56+E62+E63+E64+E71+E72+E73+E55</f>
        <v>0</v>
      </c>
      <c r="F86" s="200">
        <f t="shared" si="10"/>
        <v>0</v>
      </c>
      <c r="G86" s="200">
        <f t="shared" si="10"/>
        <v>0</v>
      </c>
      <c r="H86" s="200">
        <f t="shared" si="10"/>
        <v>0</v>
      </c>
      <c r="I86" s="200">
        <f t="shared" si="10"/>
        <v>0</v>
      </c>
      <c r="J86" s="200">
        <f t="shared" si="10"/>
        <v>0</v>
      </c>
      <c r="K86" s="200">
        <f t="shared" si="10"/>
        <v>0</v>
      </c>
      <c r="L86" s="200">
        <f t="shared" si="10"/>
        <v>0</v>
      </c>
      <c r="M86" s="200">
        <f t="shared" si="10"/>
        <v>0</v>
      </c>
      <c r="N86" s="200">
        <f t="shared" si="10"/>
        <v>0</v>
      </c>
      <c r="O86" s="200">
        <f t="shared" si="10"/>
        <v>0</v>
      </c>
      <c r="P86" s="200">
        <f t="shared" si="10"/>
        <v>0</v>
      </c>
      <c r="Q86" s="368">
        <f t="shared" ref="Q86:Q100" si="11">SUM(E86:P86)</f>
        <v>0</v>
      </c>
    </row>
    <row r="87" spans="2:21">
      <c r="B87" s="1081" t="s">
        <v>101</v>
      </c>
      <c r="C87" s="46" t="s">
        <v>209</v>
      </c>
      <c r="D87" s="47" t="s">
        <v>89</v>
      </c>
      <c r="E87" s="201">
        <f t="shared" ref="E87:P88" si="12">E48+E57+E65+E74</f>
        <v>0</v>
      </c>
      <c r="F87" s="201">
        <f t="shared" si="12"/>
        <v>0</v>
      </c>
      <c r="G87" s="201">
        <f t="shared" si="12"/>
        <v>0</v>
      </c>
      <c r="H87" s="201">
        <f t="shared" si="12"/>
        <v>0</v>
      </c>
      <c r="I87" s="201">
        <f t="shared" si="12"/>
        <v>0</v>
      </c>
      <c r="J87" s="201">
        <f t="shared" si="12"/>
        <v>0</v>
      </c>
      <c r="K87" s="201">
        <f t="shared" si="12"/>
        <v>0</v>
      </c>
      <c r="L87" s="201">
        <f t="shared" si="12"/>
        <v>0</v>
      </c>
      <c r="M87" s="201">
        <f t="shared" si="12"/>
        <v>0</v>
      </c>
      <c r="N87" s="201">
        <f t="shared" si="12"/>
        <v>0</v>
      </c>
      <c r="O87" s="201">
        <f t="shared" si="12"/>
        <v>0</v>
      </c>
      <c r="P87" s="201">
        <f t="shared" si="12"/>
        <v>0</v>
      </c>
      <c r="Q87" s="371">
        <f t="shared" si="11"/>
        <v>0</v>
      </c>
    </row>
    <row r="88" spans="2:21">
      <c r="B88" s="1082"/>
      <c r="C88" s="54" t="s">
        <v>66</v>
      </c>
      <c r="D88" s="55" t="str">
        <f>D49</f>
        <v>㎏</v>
      </c>
      <c r="E88" s="241">
        <f t="shared" si="12"/>
        <v>0</v>
      </c>
      <c r="F88" s="241">
        <f t="shared" si="12"/>
        <v>0</v>
      </c>
      <c r="G88" s="241">
        <f t="shared" si="12"/>
        <v>0</v>
      </c>
      <c r="H88" s="241">
        <f t="shared" si="12"/>
        <v>0</v>
      </c>
      <c r="I88" s="241">
        <f t="shared" si="12"/>
        <v>0</v>
      </c>
      <c r="J88" s="241">
        <f t="shared" si="12"/>
        <v>0</v>
      </c>
      <c r="K88" s="241">
        <f t="shared" si="12"/>
        <v>0</v>
      </c>
      <c r="L88" s="241">
        <f t="shared" si="12"/>
        <v>0</v>
      </c>
      <c r="M88" s="241">
        <f t="shared" si="12"/>
        <v>0</v>
      </c>
      <c r="N88" s="241">
        <f t="shared" si="12"/>
        <v>0</v>
      </c>
      <c r="O88" s="241">
        <f t="shared" si="12"/>
        <v>0</v>
      </c>
      <c r="P88" s="241">
        <f t="shared" si="12"/>
        <v>0</v>
      </c>
      <c r="Q88" s="374">
        <f t="shared" si="11"/>
        <v>0</v>
      </c>
    </row>
    <row r="89" spans="2:21">
      <c r="B89" s="1081" t="s">
        <v>102</v>
      </c>
      <c r="C89" s="46" t="s">
        <v>206</v>
      </c>
      <c r="D89" s="47" t="s">
        <v>103</v>
      </c>
      <c r="E89" s="242">
        <f t="shared" ref="E89:P91" si="13">E50+E59+E67</f>
        <v>0</v>
      </c>
      <c r="F89" s="242">
        <f t="shared" si="13"/>
        <v>0</v>
      </c>
      <c r="G89" s="242">
        <f t="shared" si="13"/>
        <v>0</v>
      </c>
      <c r="H89" s="242">
        <f t="shared" si="13"/>
        <v>0</v>
      </c>
      <c r="I89" s="242">
        <f t="shared" si="13"/>
        <v>0</v>
      </c>
      <c r="J89" s="242">
        <f t="shared" si="13"/>
        <v>0</v>
      </c>
      <c r="K89" s="242">
        <f t="shared" si="13"/>
        <v>0</v>
      </c>
      <c r="L89" s="242">
        <f t="shared" si="13"/>
        <v>0</v>
      </c>
      <c r="M89" s="242">
        <f t="shared" si="13"/>
        <v>0</v>
      </c>
      <c r="N89" s="242">
        <f t="shared" si="13"/>
        <v>0</v>
      </c>
      <c r="O89" s="242">
        <f t="shared" si="13"/>
        <v>0</v>
      </c>
      <c r="P89" s="242">
        <f t="shared" si="13"/>
        <v>0</v>
      </c>
      <c r="Q89" s="379">
        <f>SUM(E89:P89)</f>
        <v>0</v>
      </c>
    </row>
    <row r="90" spans="2:21">
      <c r="B90" s="1083"/>
      <c r="C90" s="134" t="s">
        <v>205</v>
      </c>
      <c r="D90" s="135" t="s">
        <v>207</v>
      </c>
      <c r="E90" s="243">
        <f t="shared" si="13"/>
        <v>0</v>
      </c>
      <c r="F90" s="243">
        <f t="shared" si="13"/>
        <v>0</v>
      </c>
      <c r="G90" s="243">
        <f t="shared" si="13"/>
        <v>0</v>
      </c>
      <c r="H90" s="243">
        <f t="shared" si="13"/>
        <v>0</v>
      </c>
      <c r="I90" s="243">
        <f t="shared" si="13"/>
        <v>0</v>
      </c>
      <c r="J90" s="243">
        <f t="shared" si="13"/>
        <v>0</v>
      </c>
      <c r="K90" s="243">
        <f t="shared" si="13"/>
        <v>0</v>
      </c>
      <c r="L90" s="243">
        <f t="shared" si="13"/>
        <v>0</v>
      </c>
      <c r="M90" s="243">
        <f t="shared" si="13"/>
        <v>0</v>
      </c>
      <c r="N90" s="243">
        <f t="shared" si="13"/>
        <v>0</v>
      </c>
      <c r="O90" s="243">
        <f t="shared" si="13"/>
        <v>0</v>
      </c>
      <c r="P90" s="243">
        <f t="shared" si="13"/>
        <v>0</v>
      </c>
      <c r="Q90" s="380">
        <f>SUM(E90:P90)</f>
        <v>0</v>
      </c>
    </row>
    <row r="91" spans="2:21">
      <c r="B91" s="1082"/>
      <c r="C91" s="54" t="s">
        <v>72</v>
      </c>
      <c r="D91" s="55" t="s">
        <v>103</v>
      </c>
      <c r="E91" s="241">
        <f t="shared" si="13"/>
        <v>0</v>
      </c>
      <c r="F91" s="241">
        <f t="shared" si="13"/>
        <v>0</v>
      </c>
      <c r="G91" s="241">
        <f t="shared" si="13"/>
        <v>0</v>
      </c>
      <c r="H91" s="241">
        <f t="shared" si="13"/>
        <v>0</v>
      </c>
      <c r="I91" s="241">
        <f t="shared" si="13"/>
        <v>0</v>
      </c>
      <c r="J91" s="241">
        <f t="shared" si="13"/>
        <v>0</v>
      </c>
      <c r="K91" s="241">
        <f t="shared" si="13"/>
        <v>0</v>
      </c>
      <c r="L91" s="241">
        <f t="shared" si="13"/>
        <v>0</v>
      </c>
      <c r="M91" s="241">
        <f t="shared" si="13"/>
        <v>0</v>
      </c>
      <c r="N91" s="241">
        <f t="shared" si="13"/>
        <v>0</v>
      </c>
      <c r="O91" s="241">
        <f t="shared" si="13"/>
        <v>0</v>
      </c>
      <c r="P91" s="241">
        <f t="shared" si="13"/>
        <v>0</v>
      </c>
      <c r="Q91" s="374">
        <f t="shared" si="11"/>
        <v>0</v>
      </c>
    </row>
    <row r="92" spans="2:21">
      <c r="B92" s="1083" t="s">
        <v>98</v>
      </c>
      <c r="C92" s="75" t="s">
        <v>74</v>
      </c>
      <c r="D92" s="76" t="s">
        <v>90</v>
      </c>
      <c r="E92" s="244">
        <f t="shared" ref="E92:P93" si="14">E53</f>
        <v>0</v>
      </c>
      <c r="F92" s="244">
        <f t="shared" si="14"/>
        <v>0</v>
      </c>
      <c r="G92" s="244">
        <f t="shared" si="14"/>
        <v>0</v>
      </c>
      <c r="H92" s="244">
        <f t="shared" si="14"/>
        <v>0</v>
      </c>
      <c r="I92" s="244">
        <f t="shared" si="14"/>
        <v>0</v>
      </c>
      <c r="J92" s="244">
        <f t="shared" si="14"/>
        <v>0</v>
      </c>
      <c r="K92" s="244">
        <f t="shared" si="14"/>
        <v>0</v>
      </c>
      <c r="L92" s="244">
        <f t="shared" si="14"/>
        <v>0</v>
      </c>
      <c r="M92" s="244">
        <f t="shared" si="14"/>
        <v>0</v>
      </c>
      <c r="N92" s="244">
        <f t="shared" si="14"/>
        <v>0</v>
      </c>
      <c r="O92" s="244">
        <f t="shared" si="14"/>
        <v>0</v>
      </c>
      <c r="P92" s="244">
        <f t="shared" si="14"/>
        <v>0</v>
      </c>
      <c r="Q92" s="372">
        <f t="shared" si="11"/>
        <v>0</v>
      </c>
    </row>
    <row r="93" spans="2:21">
      <c r="B93" s="1083"/>
      <c r="C93" s="75" t="str">
        <f>C28</f>
        <v>熱源（その他）</v>
      </c>
      <c r="D93" s="76" t="str">
        <f>D28</f>
        <v>L1</v>
      </c>
      <c r="E93" s="244">
        <f t="shared" si="14"/>
        <v>0</v>
      </c>
      <c r="F93" s="244">
        <f t="shared" si="14"/>
        <v>0</v>
      </c>
      <c r="G93" s="244">
        <f t="shared" si="14"/>
        <v>0</v>
      </c>
      <c r="H93" s="244">
        <f t="shared" si="14"/>
        <v>0</v>
      </c>
      <c r="I93" s="244">
        <f t="shared" si="14"/>
        <v>0</v>
      </c>
      <c r="J93" s="244">
        <f t="shared" si="14"/>
        <v>0</v>
      </c>
      <c r="K93" s="244">
        <f t="shared" si="14"/>
        <v>0</v>
      </c>
      <c r="L93" s="244">
        <f t="shared" si="14"/>
        <v>0</v>
      </c>
      <c r="M93" s="244">
        <f t="shared" si="14"/>
        <v>0</v>
      </c>
      <c r="N93" s="244">
        <f t="shared" si="14"/>
        <v>0</v>
      </c>
      <c r="O93" s="244">
        <f t="shared" si="14"/>
        <v>0</v>
      </c>
      <c r="P93" s="244">
        <f t="shared" si="14"/>
        <v>0</v>
      </c>
      <c r="Q93" s="372">
        <f>SUM(E93:P93)</f>
        <v>0</v>
      </c>
    </row>
    <row r="94" spans="2:21">
      <c r="B94" s="1082"/>
      <c r="C94" s="50" t="str">
        <f>C29</f>
        <v>給湯（その他）</v>
      </c>
      <c r="D94" s="51" t="str">
        <f>D29</f>
        <v>L2</v>
      </c>
      <c r="E94" s="245">
        <f t="shared" ref="E94:P94" si="15">E70</f>
        <v>0</v>
      </c>
      <c r="F94" s="245">
        <f t="shared" si="15"/>
        <v>0</v>
      </c>
      <c r="G94" s="245">
        <f t="shared" si="15"/>
        <v>0</v>
      </c>
      <c r="H94" s="245">
        <f t="shared" si="15"/>
        <v>0</v>
      </c>
      <c r="I94" s="245">
        <f t="shared" si="15"/>
        <v>0</v>
      </c>
      <c r="J94" s="245">
        <f t="shared" si="15"/>
        <v>0</v>
      </c>
      <c r="K94" s="245">
        <f t="shared" si="15"/>
        <v>0</v>
      </c>
      <c r="L94" s="245">
        <f t="shared" si="15"/>
        <v>0</v>
      </c>
      <c r="M94" s="245">
        <f t="shared" si="15"/>
        <v>0</v>
      </c>
      <c r="N94" s="245">
        <f t="shared" si="15"/>
        <v>0</v>
      </c>
      <c r="O94" s="245">
        <f t="shared" si="15"/>
        <v>0</v>
      </c>
      <c r="P94" s="245">
        <f t="shared" si="15"/>
        <v>0</v>
      </c>
      <c r="Q94" s="370">
        <f t="shared" si="11"/>
        <v>0</v>
      </c>
    </row>
    <row r="95" spans="2:21">
      <c r="B95" s="1098" t="s">
        <v>104</v>
      </c>
      <c r="C95" s="46" t="s">
        <v>80</v>
      </c>
      <c r="D95" s="47" t="s">
        <v>105</v>
      </c>
      <c r="E95" s="251">
        <f t="shared" ref="E95:P98" si="16">E36</f>
        <v>0</v>
      </c>
      <c r="F95" s="251">
        <f t="shared" si="16"/>
        <v>0</v>
      </c>
      <c r="G95" s="251">
        <f t="shared" si="16"/>
        <v>0</v>
      </c>
      <c r="H95" s="251">
        <f t="shared" si="16"/>
        <v>0</v>
      </c>
      <c r="I95" s="251">
        <f t="shared" si="16"/>
        <v>0</v>
      </c>
      <c r="J95" s="251">
        <f t="shared" si="16"/>
        <v>0</v>
      </c>
      <c r="K95" s="251">
        <f t="shared" si="16"/>
        <v>0</v>
      </c>
      <c r="L95" s="251">
        <f t="shared" si="16"/>
        <v>0</v>
      </c>
      <c r="M95" s="251">
        <f t="shared" si="16"/>
        <v>0</v>
      </c>
      <c r="N95" s="251">
        <f t="shared" si="16"/>
        <v>0</v>
      </c>
      <c r="O95" s="251">
        <f t="shared" si="16"/>
        <v>0</v>
      </c>
      <c r="P95" s="251">
        <f t="shared" si="16"/>
        <v>0</v>
      </c>
      <c r="Q95" s="379">
        <f t="shared" si="11"/>
        <v>0</v>
      </c>
    </row>
    <row r="96" spans="2:21">
      <c r="B96" s="1099"/>
      <c r="C96" s="50" t="s">
        <v>81</v>
      </c>
      <c r="D96" s="51" t="s">
        <v>105</v>
      </c>
      <c r="E96" s="252">
        <f t="shared" si="16"/>
        <v>0</v>
      </c>
      <c r="F96" s="245">
        <f t="shared" si="16"/>
        <v>0</v>
      </c>
      <c r="G96" s="245">
        <f t="shared" si="16"/>
        <v>0</v>
      </c>
      <c r="H96" s="245">
        <f t="shared" si="16"/>
        <v>0</v>
      </c>
      <c r="I96" s="245">
        <f t="shared" si="16"/>
        <v>0</v>
      </c>
      <c r="J96" s="245">
        <f t="shared" si="16"/>
        <v>0</v>
      </c>
      <c r="K96" s="245">
        <f t="shared" si="16"/>
        <v>0</v>
      </c>
      <c r="L96" s="245">
        <f t="shared" si="16"/>
        <v>0</v>
      </c>
      <c r="M96" s="245">
        <f t="shared" si="16"/>
        <v>0</v>
      </c>
      <c r="N96" s="245">
        <f t="shared" si="16"/>
        <v>0</v>
      </c>
      <c r="O96" s="245">
        <f t="shared" si="16"/>
        <v>0</v>
      </c>
      <c r="P96" s="253">
        <f t="shared" si="16"/>
        <v>0</v>
      </c>
      <c r="Q96" s="370">
        <f t="shared" si="11"/>
        <v>0</v>
      </c>
    </row>
    <row r="97" spans="2:21">
      <c r="B97" s="1100"/>
      <c r="C97" s="54" t="s">
        <v>82</v>
      </c>
      <c r="D97" s="55" t="s">
        <v>105</v>
      </c>
      <c r="E97" s="244">
        <f t="shared" si="16"/>
        <v>0</v>
      </c>
      <c r="F97" s="244">
        <f t="shared" si="16"/>
        <v>0</v>
      </c>
      <c r="G97" s="244">
        <f t="shared" si="16"/>
        <v>0</v>
      </c>
      <c r="H97" s="244">
        <f t="shared" si="16"/>
        <v>0</v>
      </c>
      <c r="I97" s="244">
        <f t="shared" si="16"/>
        <v>0</v>
      </c>
      <c r="J97" s="244">
        <f t="shared" si="16"/>
        <v>0</v>
      </c>
      <c r="K97" s="244">
        <f t="shared" si="16"/>
        <v>0</v>
      </c>
      <c r="L97" s="244">
        <f t="shared" si="16"/>
        <v>0</v>
      </c>
      <c r="M97" s="244">
        <f t="shared" si="16"/>
        <v>0</v>
      </c>
      <c r="N97" s="244">
        <f t="shared" si="16"/>
        <v>0</v>
      </c>
      <c r="O97" s="244">
        <f t="shared" si="16"/>
        <v>0</v>
      </c>
      <c r="P97" s="244">
        <f t="shared" si="16"/>
        <v>0</v>
      </c>
      <c r="Q97" s="370">
        <f t="shared" si="11"/>
        <v>0</v>
      </c>
    </row>
    <row r="98" spans="2:21">
      <c r="B98" s="381" t="s">
        <v>25</v>
      </c>
      <c r="C98" s="343" t="s">
        <v>83</v>
      </c>
      <c r="D98" s="57" t="s">
        <v>105</v>
      </c>
      <c r="E98" s="254">
        <f t="shared" si="16"/>
        <v>0</v>
      </c>
      <c r="F98" s="254">
        <f t="shared" si="16"/>
        <v>0</v>
      </c>
      <c r="G98" s="254">
        <f t="shared" si="16"/>
        <v>0</v>
      </c>
      <c r="H98" s="254">
        <f t="shared" si="16"/>
        <v>0</v>
      </c>
      <c r="I98" s="254">
        <f t="shared" si="16"/>
        <v>0</v>
      </c>
      <c r="J98" s="254">
        <f t="shared" si="16"/>
        <v>0</v>
      </c>
      <c r="K98" s="254">
        <f t="shared" si="16"/>
        <v>0</v>
      </c>
      <c r="L98" s="254">
        <f t="shared" si="16"/>
        <v>0</v>
      </c>
      <c r="M98" s="254">
        <f t="shared" si="16"/>
        <v>0</v>
      </c>
      <c r="N98" s="254">
        <f t="shared" si="16"/>
        <v>0</v>
      </c>
      <c r="O98" s="254">
        <f t="shared" si="16"/>
        <v>0</v>
      </c>
      <c r="P98" s="254">
        <f t="shared" si="16"/>
        <v>0</v>
      </c>
      <c r="Q98" s="382">
        <f t="shared" si="11"/>
        <v>0</v>
      </c>
    </row>
    <row r="99" spans="2:21" ht="20.25" customHeight="1">
      <c r="B99" s="1101" t="s">
        <v>106</v>
      </c>
      <c r="C99" s="75" t="s">
        <v>85</v>
      </c>
      <c r="D99" s="76" t="s">
        <v>105</v>
      </c>
      <c r="E99" s="244">
        <f t="shared" ref="E99:P100" si="17">E41</f>
        <v>0</v>
      </c>
      <c r="F99" s="244">
        <f t="shared" si="17"/>
        <v>0</v>
      </c>
      <c r="G99" s="244">
        <f t="shared" si="17"/>
        <v>0</v>
      </c>
      <c r="H99" s="244">
        <f t="shared" si="17"/>
        <v>0</v>
      </c>
      <c r="I99" s="244">
        <f t="shared" si="17"/>
        <v>0</v>
      </c>
      <c r="J99" s="244">
        <f t="shared" si="17"/>
        <v>0</v>
      </c>
      <c r="K99" s="244">
        <f t="shared" si="17"/>
        <v>0</v>
      </c>
      <c r="L99" s="244">
        <f t="shared" si="17"/>
        <v>0</v>
      </c>
      <c r="M99" s="244">
        <f t="shared" si="17"/>
        <v>0</v>
      </c>
      <c r="N99" s="244">
        <f t="shared" si="17"/>
        <v>0</v>
      </c>
      <c r="O99" s="244">
        <f t="shared" si="17"/>
        <v>0</v>
      </c>
      <c r="P99" s="244">
        <f t="shared" si="17"/>
        <v>0</v>
      </c>
      <c r="Q99" s="372">
        <f t="shared" si="11"/>
        <v>0</v>
      </c>
    </row>
    <row r="100" spans="2:21" ht="17.25" thickBot="1">
      <c r="B100" s="1102"/>
      <c r="C100" s="362" t="s">
        <v>86</v>
      </c>
      <c r="D100" s="363" t="s">
        <v>105</v>
      </c>
      <c r="E100" s="383">
        <f t="shared" si="17"/>
        <v>0</v>
      </c>
      <c r="F100" s="383">
        <f t="shared" si="17"/>
        <v>0</v>
      </c>
      <c r="G100" s="383">
        <f t="shared" si="17"/>
        <v>0</v>
      </c>
      <c r="H100" s="383">
        <f t="shared" si="17"/>
        <v>0</v>
      </c>
      <c r="I100" s="383">
        <f t="shared" si="17"/>
        <v>0</v>
      </c>
      <c r="J100" s="383">
        <f t="shared" si="17"/>
        <v>0</v>
      </c>
      <c r="K100" s="383">
        <f t="shared" si="17"/>
        <v>0</v>
      </c>
      <c r="L100" s="383">
        <f t="shared" si="17"/>
        <v>0</v>
      </c>
      <c r="M100" s="383">
        <f t="shared" si="17"/>
        <v>0</v>
      </c>
      <c r="N100" s="383">
        <f t="shared" si="17"/>
        <v>0</v>
      </c>
      <c r="O100" s="383">
        <f t="shared" si="17"/>
        <v>0</v>
      </c>
      <c r="P100" s="383">
        <f t="shared" si="17"/>
        <v>0</v>
      </c>
      <c r="Q100" s="378">
        <f t="shared" si="11"/>
        <v>0</v>
      </c>
    </row>
    <row r="101" spans="2:21">
      <c r="B101" s="484"/>
      <c r="C101" s="83"/>
      <c r="D101" s="83"/>
      <c r="E101" s="485"/>
      <c r="F101" s="485"/>
      <c r="G101" s="485"/>
      <c r="H101" s="485"/>
      <c r="I101" s="485"/>
      <c r="J101" s="485"/>
      <c r="K101" s="485"/>
      <c r="L101" s="485"/>
      <c r="M101" s="485"/>
      <c r="N101" s="485"/>
      <c r="O101" s="485"/>
      <c r="P101" s="485"/>
      <c r="Q101" s="485"/>
    </row>
    <row r="102" spans="2:21" ht="17.25" thickBot="1">
      <c r="B102" s="38" t="s">
        <v>189</v>
      </c>
      <c r="D102" s="39"/>
      <c r="E102" s="37"/>
      <c r="F102" s="39"/>
      <c r="G102" s="39"/>
      <c r="H102" s="39"/>
      <c r="I102" s="39"/>
      <c r="J102" s="39"/>
      <c r="K102" s="71"/>
      <c r="L102" s="39"/>
      <c r="M102" s="72"/>
      <c r="N102" s="72"/>
      <c r="O102" s="39"/>
      <c r="P102" s="39"/>
      <c r="Q102" s="39"/>
    </row>
    <row r="103" spans="2:21">
      <c r="B103" s="1026"/>
      <c r="C103" s="1027"/>
      <c r="D103" s="1028"/>
      <c r="E103" s="384" t="str">
        <f t="shared" ref="E103:P104" si="18">E85</f>
        <v>４月</v>
      </c>
      <c r="F103" s="384" t="str">
        <f t="shared" si="18"/>
        <v>５月</v>
      </c>
      <c r="G103" s="384" t="str">
        <f t="shared" si="18"/>
        <v>６月</v>
      </c>
      <c r="H103" s="384" t="str">
        <f t="shared" si="18"/>
        <v>７月</v>
      </c>
      <c r="I103" s="384" t="str">
        <f t="shared" si="18"/>
        <v>８月</v>
      </c>
      <c r="J103" s="384" t="str">
        <f t="shared" si="18"/>
        <v>９月</v>
      </c>
      <c r="K103" s="384" t="str">
        <f t="shared" si="18"/>
        <v>１０月</v>
      </c>
      <c r="L103" s="384" t="str">
        <f t="shared" si="18"/>
        <v>１１月</v>
      </c>
      <c r="M103" s="384" t="str">
        <f t="shared" si="18"/>
        <v>１２月</v>
      </c>
      <c r="N103" s="384" t="str">
        <f t="shared" si="18"/>
        <v>１月</v>
      </c>
      <c r="O103" s="384" t="str">
        <f t="shared" si="18"/>
        <v>２月</v>
      </c>
      <c r="P103" s="384" t="str">
        <f t="shared" si="18"/>
        <v>３月</v>
      </c>
      <c r="Q103" s="367" t="s">
        <v>39</v>
      </c>
    </row>
    <row r="104" spans="2:21" ht="36">
      <c r="B104" s="751" t="s">
        <v>107</v>
      </c>
      <c r="C104" s="46" t="s">
        <v>483</v>
      </c>
      <c r="D104" s="47" t="s">
        <v>105</v>
      </c>
      <c r="E104" s="202">
        <f t="shared" si="18"/>
        <v>0</v>
      </c>
      <c r="F104" s="203">
        <f t="shared" si="18"/>
        <v>0</v>
      </c>
      <c r="G104" s="203">
        <f t="shared" si="18"/>
        <v>0</v>
      </c>
      <c r="H104" s="203">
        <f t="shared" si="18"/>
        <v>0</v>
      </c>
      <c r="I104" s="203">
        <f t="shared" si="18"/>
        <v>0</v>
      </c>
      <c r="J104" s="203">
        <f t="shared" si="18"/>
        <v>0</v>
      </c>
      <c r="K104" s="203">
        <f t="shared" si="18"/>
        <v>0</v>
      </c>
      <c r="L104" s="203">
        <f t="shared" si="18"/>
        <v>0</v>
      </c>
      <c r="M104" s="203">
        <f t="shared" si="18"/>
        <v>0</v>
      </c>
      <c r="N104" s="203">
        <f t="shared" si="18"/>
        <v>0</v>
      </c>
      <c r="O104" s="203">
        <f t="shared" si="18"/>
        <v>0</v>
      </c>
      <c r="P104" s="204">
        <f t="shared" si="18"/>
        <v>0</v>
      </c>
      <c r="Q104" s="368">
        <f t="shared" ref="Q104:Q106" si="19">SUM(E104:P104)</f>
        <v>0</v>
      </c>
      <c r="S104" s="785"/>
    </row>
    <row r="105" spans="2:21">
      <c r="B105" s="342" t="s">
        <v>108</v>
      </c>
      <c r="C105" s="77"/>
      <c r="D105" s="57" t="s">
        <v>109</v>
      </c>
      <c r="E105" s="760">
        <f t="shared" ref="E105:P105" si="20">IF($Q$104&lt;&gt;0,ROUND(E104/$Q$104*100,3),0)</f>
        <v>0</v>
      </c>
      <c r="F105" s="205">
        <f t="shared" si="20"/>
        <v>0</v>
      </c>
      <c r="G105" s="205">
        <f t="shared" si="20"/>
        <v>0</v>
      </c>
      <c r="H105" s="205">
        <f t="shared" si="20"/>
        <v>0</v>
      </c>
      <c r="I105" s="205">
        <f t="shared" si="20"/>
        <v>0</v>
      </c>
      <c r="J105" s="205">
        <f t="shared" si="20"/>
        <v>0</v>
      </c>
      <c r="K105" s="205">
        <f t="shared" si="20"/>
        <v>0</v>
      </c>
      <c r="L105" s="205">
        <f t="shared" si="20"/>
        <v>0</v>
      </c>
      <c r="M105" s="205">
        <f t="shared" si="20"/>
        <v>0</v>
      </c>
      <c r="N105" s="205">
        <f t="shared" si="20"/>
        <v>0</v>
      </c>
      <c r="O105" s="205">
        <f t="shared" si="20"/>
        <v>0</v>
      </c>
      <c r="P105" s="206">
        <f t="shared" si="20"/>
        <v>0</v>
      </c>
      <c r="Q105" s="385">
        <f t="shared" si="19"/>
        <v>0</v>
      </c>
    </row>
    <row r="106" spans="2:21" ht="48.75" thickBot="1">
      <c r="B106" s="788" t="s">
        <v>110</v>
      </c>
      <c r="C106" s="787" t="s">
        <v>483</v>
      </c>
      <c r="D106" s="354" t="s">
        <v>105</v>
      </c>
      <c r="E106" s="789">
        <f t="shared" ref="E106:P106" si="21">E104-(E95+E98+E99)</f>
        <v>0</v>
      </c>
      <c r="F106" s="790">
        <f t="shared" si="21"/>
        <v>0</v>
      </c>
      <c r="G106" s="790">
        <f t="shared" si="21"/>
        <v>0</v>
      </c>
      <c r="H106" s="790">
        <f t="shared" si="21"/>
        <v>0</v>
      </c>
      <c r="I106" s="790">
        <f t="shared" si="21"/>
        <v>0</v>
      </c>
      <c r="J106" s="790">
        <f t="shared" si="21"/>
        <v>0</v>
      </c>
      <c r="K106" s="790">
        <f t="shared" si="21"/>
        <v>0</v>
      </c>
      <c r="L106" s="790">
        <f t="shared" si="21"/>
        <v>0</v>
      </c>
      <c r="M106" s="790">
        <f t="shared" si="21"/>
        <v>0</v>
      </c>
      <c r="N106" s="790">
        <f t="shared" si="21"/>
        <v>0</v>
      </c>
      <c r="O106" s="790">
        <f t="shared" si="21"/>
        <v>0</v>
      </c>
      <c r="P106" s="791">
        <f t="shared" si="21"/>
        <v>0</v>
      </c>
      <c r="Q106" s="792">
        <f t="shared" si="19"/>
        <v>0</v>
      </c>
    </row>
    <row r="107" spans="2:21" ht="17.25" thickBot="1">
      <c r="B107" s="38" t="s">
        <v>190</v>
      </c>
      <c r="D107" s="39"/>
      <c r="E107" s="37"/>
      <c r="F107" s="39"/>
      <c r="G107" s="39"/>
      <c r="H107" s="39"/>
      <c r="I107" s="39"/>
      <c r="J107" s="39"/>
      <c r="K107" s="71"/>
      <c r="L107" s="39"/>
      <c r="M107" s="72"/>
      <c r="N107" s="72"/>
      <c r="O107" s="39"/>
      <c r="P107" s="39"/>
      <c r="Q107" s="39"/>
      <c r="U107" s="458">
        <f>事業報告書!J10</f>
        <v>0</v>
      </c>
    </row>
    <row r="108" spans="2:21">
      <c r="B108" s="1026"/>
      <c r="C108" s="1027"/>
      <c r="D108" s="1028"/>
      <c r="E108" s="384" t="str">
        <f t="shared" ref="E108:P108" si="22">E103</f>
        <v>４月</v>
      </c>
      <c r="F108" s="384" t="str">
        <f t="shared" si="22"/>
        <v>５月</v>
      </c>
      <c r="G108" s="384" t="str">
        <f t="shared" si="22"/>
        <v>６月</v>
      </c>
      <c r="H108" s="384" t="str">
        <f t="shared" si="22"/>
        <v>７月</v>
      </c>
      <c r="I108" s="384" t="str">
        <f t="shared" si="22"/>
        <v>８月</v>
      </c>
      <c r="J108" s="384" t="str">
        <f t="shared" si="22"/>
        <v>９月</v>
      </c>
      <c r="K108" s="384" t="str">
        <f t="shared" si="22"/>
        <v>１０月</v>
      </c>
      <c r="L108" s="384" t="str">
        <f t="shared" si="22"/>
        <v>１１月</v>
      </c>
      <c r="M108" s="384" t="str">
        <f t="shared" si="22"/>
        <v>１２月</v>
      </c>
      <c r="N108" s="384" t="str">
        <f t="shared" si="22"/>
        <v>１月</v>
      </c>
      <c r="O108" s="384" t="str">
        <f t="shared" si="22"/>
        <v>２月</v>
      </c>
      <c r="P108" s="384" t="str">
        <f t="shared" si="22"/>
        <v>３月</v>
      </c>
      <c r="Q108" s="367" t="s">
        <v>39</v>
      </c>
    </row>
    <row r="109" spans="2:21" ht="48">
      <c r="B109" s="745" t="s">
        <v>111</v>
      </c>
      <c r="C109" s="46" t="s">
        <v>483</v>
      </c>
      <c r="D109" s="47" t="s">
        <v>99</v>
      </c>
      <c r="E109" s="698">
        <f t="shared" ref="E109:P109" si="23">E106*$E$140</f>
        <v>0</v>
      </c>
      <c r="F109" s="711">
        <f t="shared" si="23"/>
        <v>0</v>
      </c>
      <c r="G109" s="711">
        <f t="shared" si="23"/>
        <v>0</v>
      </c>
      <c r="H109" s="711">
        <f t="shared" si="23"/>
        <v>0</v>
      </c>
      <c r="I109" s="711">
        <f t="shared" si="23"/>
        <v>0</v>
      </c>
      <c r="J109" s="711">
        <f t="shared" si="23"/>
        <v>0</v>
      </c>
      <c r="K109" s="711">
        <f t="shared" si="23"/>
        <v>0</v>
      </c>
      <c r="L109" s="711">
        <f t="shared" si="23"/>
        <v>0</v>
      </c>
      <c r="M109" s="711">
        <f t="shared" si="23"/>
        <v>0</v>
      </c>
      <c r="N109" s="711">
        <f t="shared" si="23"/>
        <v>0</v>
      </c>
      <c r="O109" s="711">
        <f t="shared" si="23"/>
        <v>0</v>
      </c>
      <c r="P109" s="704">
        <f t="shared" si="23"/>
        <v>0</v>
      </c>
      <c r="Q109" s="386">
        <f t="shared" ref="Q109:Q124" si="24">SUM(E109:P109)</f>
        <v>0</v>
      </c>
    </row>
    <row r="110" spans="2:21">
      <c r="B110" s="1081" t="s">
        <v>101</v>
      </c>
      <c r="C110" s="46" t="s">
        <v>209</v>
      </c>
      <c r="D110" s="47" t="s">
        <v>99</v>
      </c>
      <c r="E110" s="700">
        <f>E87*$F$140</f>
        <v>0</v>
      </c>
      <c r="F110" s="713">
        <f t="shared" ref="F110:P110" si="25">F87*$F$140</f>
        <v>0</v>
      </c>
      <c r="G110" s="713">
        <f t="shared" si="25"/>
        <v>0</v>
      </c>
      <c r="H110" s="713">
        <f t="shared" si="25"/>
        <v>0</v>
      </c>
      <c r="I110" s="713">
        <f t="shared" si="25"/>
        <v>0</v>
      </c>
      <c r="J110" s="713">
        <f t="shared" si="25"/>
        <v>0</v>
      </c>
      <c r="K110" s="713">
        <f t="shared" si="25"/>
        <v>0</v>
      </c>
      <c r="L110" s="713">
        <f t="shared" si="25"/>
        <v>0</v>
      </c>
      <c r="M110" s="713">
        <f t="shared" si="25"/>
        <v>0</v>
      </c>
      <c r="N110" s="713">
        <f t="shared" si="25"/>
        <v>0</v>
      </c>
      <c r="O110" s="713">
        <f t="shared" si="25"/>
        <v>0</v>
      </c>
      <c r="P110" s="705">
        <f t="shared" si="25"/>
        <v>0</v>
      </c>
      <c r="Q110" s="386">
        <f t="shared" si="24"/>
        <v>0</v>
      </c>
    </row>
    <row r="111" spans="2:21">
      <c r="B111" s="1082"/>
      <c r="C111" s="54" t="s">
        <v>66</v>
      </c>
      <c r="D111" s="55" t="s">
        <v>99</v>
      </c>
      <c r="E111" s="701">
        <f t="shared" ref="E111:P111" si="26">E88*$G$140</f>
        <v>0</v>
      </c>
      <c r="F111" s="714">
        <f t="shared" si="26"/>
        <v>0</v>
      </c>
      <c r="G111" s="714">
        <f t="shared" si="26"/>
        <v>0</v>
      </c>
      <c r="H111" s="714">
        <f t="shared" si="26"/>
        <v>0</v>
      </c>
      <c r="I111" s="714">
        <f t="shared" si="26"/>
        <v>0</v>
      </c>
      <c r="J111" s="714">
        <f t="shared" si="26"/>
        <v>0</v>
      </c>
      <c r="K111" s="714">
        <f t="shared" si="26"/>
        <v>0</v>
      </c>
      <c r="L111" s="714">
        <f t="shared" si="26"/>
        <v>0</v>
      </c>
      <c r="M111" s="714">
        <f t="shared" si="26"/>
        <v>0</v>
      </c>
      <c r="N111" s="714">
        <f t="shared" si="26"/>
        <v>0</v>
      </c>
      <c r="O111" s="714">
        <f t="shared" si="26"/>
        <v>0</v>
      </c>
      <c r="P111" s="706">
        <f t="shared" si="26"/>
        <v>0</v>
      </c>
      <c r="Q111" s="388">
        <f t="shared" si="24"/>
        <v>0</v>
      </c>
    </row>
    <row r="112" spans="2:21">
      <c r="B112" s="1081" t="s">
        <v>102</v>
      </c>
      <c r="C112" s="75" t="s">
        <v>206</v>
      </c>
      <c r="D112" s="47" t="s">
        <v>99</v>
      </c>
      <c r="E112" s="700">
        <f>E89*$H$140</f>
        <v>0</v>
      </c>
      <c r="F112" s="713">
        <f t="shared" ref="F112:P112" si="27">F89*$H$140</f>
        <v>0</v>
      </c>
      <c r="G112" s="713">
        <f t="shared" si="27"/>
        <v>0</v>
      </c>
      <c r="H112" s="713">
        <f t="shared" si="27"/>
        <v>0</v>
      </c>
      <c r="I112" s="713">
        <f t="shared" si="27"/>
        <v>0</v>
      </c>
      <c r="J112" s="713">
        <f t="shared" si="27"/>
        <v>0</v>
      </c>
      <c r="K112" s="713">
        <f t="shared" si="27"/>
        <v>0</v>
      </c>
      <c r="L112" s="713">
        <f t="shared" si="27"/>
        <v>0</v>
      </c>
      <c r="M112" s="713">
        <f t="shared" si="27"/>
        <v>0</v>
      </c>
      <c r="N112" s="713">
        <f t="shared" si="27"/>
        <v>0</v>
      </c>
      <c r="O112" s="713">
        <f t="shared" si="27"/>
        <v>0</v>
      </c>
      <c r="P112" s="762">
        <f t="shared" si="27"/>
        <v>0</v>
      </c>
      <c r="Q112" s="386">
        <f t="shared" si="24"/>
        <v>0</v>
      </c>
    </row>
    <row r="113" spans="2:18">
      <c r="B113" s="1083"/>
      <c r="C113" s="134" t="s">
        <v>205</v>
      </c>
      <c r="D113" s="135" t="s">
        <v>99</v>
      </c>
      <c r="E113" s="702">
        <f>E90*$I$140</f>
        <v>0</v>
      </c>
      <c r="F113" s="715">
        <f t="shared" ref="F113:P113" si="28">F90*$I$140</f>
        <v>0</v>
      </c>
      <c r="G113" s="715">
        <f t="shared" si="28"/>
        <v>0</v>
      </c>
      <c r="H113" s="715">
        <f t="shared" si="28"/>
        <v>0</v>
      </c>
      <c r="I113" s="715">
        <f t="shared" si="28"/>
        <v>0</v>
      </c>
      <c r="J113" s="715">
        <f t="shared" si="28"/>
        <v>0</v>
      </c>
      <c r="K113" s="715">
        <f t="shared" si="28"/>
        <v>0</v>
      </c>
      <c r="L113" s="715">
        <f t="shared" si="28"/>
        <v>0</v>
      </c>
      <c r="M113" s="715">
        <f t="shared" si="28"/>
        <v>0</v>
      </c>
      <c r="N113" s="715">
        <f t="shared" si="28"/>
        <v>0</v>
      </c>
      <c r="O113" s="715">
        <f t="shared" si="28"/>
        <v>0</v>
      </c>
      <c r="P113" s="763">
        <f t="shared" si="28"/>
        <v>0</v>
      </c>
      <c r="Q113" s="389">
        <f>SUM(E113:P113)</f>
        <v>0</v>
      </c>
    </row>
    <row r="114" spans="2:18">
      <c r="B114" s="1082"/>
      <c r="C114" s="54" t="s">
        <v>72</v>
      </c>
      <c r="D114" s="55" t="s">
        <v>99</v>
      </c>
      <c r="E114" s="701">
        <f>E91*$J$140</f>
        <v>0</v>
      </c>
      <c r="F114" s="714">
        <f t="shared" ref="F114:P114" si="29">F91*$J$140</f>
        <v>0</v>
      </c>
      <c r="G114" s="714">
        <f t="shared" si="29"/>
        <v>0</v>
      </c>
      <c r="H114" s="714">
        <f t="shared" si="29"/>
        <v>0</v>
      </c>
      <c r="I114" s="714">
        <f t="shared" si="29"/>
        <v>0</v>
      </c>
      <c r="J114" s="714">
        <f t="shared" si="29"/>
        <v>0</v>
      </c>
      <c r="K114" s="714">
        <f t="shared" si="29"/>
        <v>0</v>
      </c>
      <c r="L114" s="714">
        <f t="shared" si="29"/>
        <v>0</v>
      </c>
      <c r="M114" s="714">
        <f t="shared" si="29"/>
        <v>0</v>
      </c>
      <c r="N114" s="714">
        <f t="shared" si="29"/>
        <v>0</v>
      </c>
      <c r="O114" s="714">
        <f t="shared" si="29"/>
        <v>0</v>
      </c>
      <c r="P114" s="764">
        <f t="shared" si="29"/>
        <v>0</v>
      </c>
      <c r="Q114" s="388">
        <f t="shared" si="24"/>
        <v>0</v>
      </c>
    </row>
    <row r="115" spans="2:18">
      <c r="B115" s="1081" t="s">
        <v>98</v>
      </c>
      <c r="C115" s="46" t="s">
        <v>74</v>
      </c>
      <c r="D115" s="47" t="s">
        <v>99</v>
      </c>
      <c r="E115" s="700">
        <f>IF($K$140="",0,E92*$K$140)</f>
        <v>0</v>
      </c>
      <c r="F115" s="713">
        <f t="shared" ref="F115:P115" si="30">IF($K$140="",0,F92*$K$140)</f>
        <v>0</v>
      </c>
      <c r="G115" s="713">
        <f t="shared" si="30"/>
        <v>0</v>
      </c>
      <c r="H115" s="713">
        <f t="shared" si="30"/>
        <v>0</v>
      </c>
      <c r="I115" s="713">
        <f t="shared" si="30"/>
        <v>0</v>
      </c>
      <c r="J115" s="713">
        <f t="shared" si="30"/>
        <v>0</v>
      </c>
      <c r="K115" s="713">
        <f t="shared" si="30"/>
        <v>0</v>
      </c>
      <c r="L115" s="713">
        <f t="shared" si="30"/>
        <v>0</v>
      </c>
      <c r="M115" s="713">
        <f t="shared" si="30"/>
        <v>0</v>
      </c>
      <c r="N115" s="713">
        <f t="shared" si="30"/>
        <v>0</v>
      </c>
      <c r="O115" s="713">
        <f t="shared" si="30"/>
        <v>0</v>
      </c>
      <c r="P115" s="705">
        <f t="shared" si="30"/>
        <v>0</v>
      </c>
      <c r="Q115" s="386">
        <f t="shared" si="24"/>
        <v>0</v>
      </c>
    </row>
    <row r="116" spans="2:18">
      <c r="B116" s="1083"/>
      <c r="C116" s="134" t="str">
        <f>C28</f>
        <v>熱源（その他）</v>
      </c>
      <c r="D116" s="135" t="s">
        <v>99</v>
      </c>
      <c r="E116" s="702">
        <f>IF($L$140="",0,E93*$L$140)</f>
        <v>0</v>
      </c>
      <c r="F116" s="715">
        <f t="shared" ref="F116:P116" si="31">IF($L$140="",0,F93*$L$140)</f>
        <v>0</v>
      </c>
      <c r="G116" s="715">
        <f t="shared" si="31"/>
        <v>0</v>
      </c>
      <c r="H116" s="715">
        <f t="shared" si="31"/>
        <v>0</v>
      </c>
      <c r="I116" s="715">
        <f t="shared" si="31"/>
        <v>0</v>
      </c>
      <c r="J116" s="715">
        <f t="shared" si="31"/>
        <v>0</v>
      </c>
      <c r="K116" s="715">
        <f t="shared" si="31"/>
        <v>0</v>
      </c>
      <c r="L116" s="715">
        <f t="shared" si="31"/>
        <v>0</v>
      </c>
      <c r="M116" s="715">
        <f t="shared" si="31"/>
        <v>0</v>
      </c>
      <c r="N116" s="715">
        <f t="shared" si="31"/>
        <v>0</v>
      </c>
      <c r="O116" s="715">
        <f t="shared" si="31"/>
        <v>0</v>
      </c>
      <c r="P116" s="707">
        <f t="shared" si="31"/>
        <v>0</v>
      </c>
      <c r="Q116" s="389">
        <f>SUM(E116:P116)</f>
        <v>0</v>
      </c>
    </row>
    <row r="117" spans="2:18">
      <c r="B117" s="1082"/>
      <c r="C117" s="54" t="str">
        <f>C29</f>
        <v>給湯（その他）</v>
      </c>
      <c r="D117" s="55" t="s">
        <v>99</v>
      </c>
      <c r="E117" s="701">
        <f>IF($M$140="",0,E94*$M$140)</f>
        <v>0</v>
      </c>
      <c r="F117" s="714">
        <f t="shared" ref="F117:P117" si="32">IF($M$140="",0,F94*$M$140)</f>
        <v>0</v>
      </c>
      <c r="G117" s="714">
        <f t="shared" si="32"/>
        <v>0</v>
      </c>
      <c r="H117" s="714">
        <f t="shared" si="32"/>
        <v>0</v>
      </c>
      <c r="I117" s="714">
        <f t="shared" si="32"/>
        <v>0</v>
      </c>
      <c r="J117" s="714">
        <f t="shared" si="32"/>
        <v>0</v>
      </c>
      <c r="K117" s="714">
        <f t="shared" si="32"/>
        <v>0</v>
      </c>
      <c r="L117" s="714">
        <f t="shared" si="32"/>
        <v>0</v>
      </c>
      <c r="M117" s="714">
        <f t="shared" si="32"/>
        <v>0</v>
      </c>
      <c r="N117" s="714">
        <f t="shared" si="32"/>
        <v>0</v>
      </c>
      <c r="O117" s="714">
        <f t="shared" si="32"/>
        <v>0</v>
      </c>
      <c r="P117" s="706">
        <f t="shared" si="32"/>
        <v>0</v>
      </c>
      <c r="Q117" s="388">
        <f t="shared" si="24"/>
        <v>0</v>
      </c>
    </row>
    <row r="118" spans="2:18">
      <c r="B118" s="1084" t="s">
        <v>112</v>
      </c>
      <c r="C118" s="1085"/>
      <c r="D118" s="57" t="s">
        <v>99</v>
      </c>
      <c r="E118" s="141">
        <f t="shared" ref="E118:P118" si="33">SUM(E109:E117)</f>
        <v>0</v>
      </c>
      <c r="F118" s="716">
        <f t="shared" si="33"/>
        <v>0</v>
      </c>
      <c r="G118" s="716">
        <f t="shared" si="33"/>
        <v>0</v>
      </c>
      <c r="H118" s="716">
        <f t="shared" si="33"/>
        <v>0</v>
      </c>
      <c r="I118" s="716">
        <f t="shared" si="33"/>
        <v>0</v>
      </c>
      <c r="J118" s="716">
        <f t="shared" si="33"/>
        <v>0</v>
      </c>
      <c r="K118" s="716">
        <f t="shared" si="33"/>
        <v>0</v>
      </c>
      <c r="L118" s="716">
        <f t="shared" si="33"/>
        <v>0</v>
      </c>
      <c r="M118" s="716">
        <f t="shared" si="33"/>
        <v>0</v>
      </c>
      <c r="N118" s="716">
        <f t="shared" si="33"/>
        <v>0</v>
      </c>
      <c r="O118" s="716">
        <f t="shared" si="33"/>
        <v>0</v>
      </c>
      <c r="P118" s="142">
        <f t="shared" si="33"/>
        <v>0</v>
      </c>
      <c r="Q118" s="386">
        <f t="shared" si="24"/>
        <v>0</v>
      </c>
    </row>
    <row r="119" spans="2:18">
      <c r="B119" s="1086" t="s">
        <v>423</v>
      </c>
      <c r="C119" s="1087"/>
      <c r="D119" s="57" t="s">
        <v>99</v>
      </c>
      <c r="E119" s="141">
        <f t="shared" ref="E119:P119" si="34">E97*$R$38+E99*$R$41+E100*$R$42</f>
        <v>0</v>
      </c>
      <c r="F119" s="716">
        <f t="shared" si="34"/>
        <v>0</v>
      </c>
      <c r="G119" s="716">
        <f t="shared" si="34"/>
        <v>0</v>
      </c>
      <c r="H119" s="716">
        <f t="shared" si="34"/>
        <v>0</v>
      </c>
      <c r="I119" s="716">
        <f t="shared" si="34"/>
        <v>0</v>
      </c>
      <c r="J119" s="716">
        <f t="shared" si="34"/>
        <v>0</v>
      </c>
      <c r="K119" s="716">
        <f t="shared" si="34"/>
        <v>0</v>
      </c>
      <c r="L119" s="716">
        <f t="shared" si="34"/>
        <v>0</v>
      </c>
      <c r="M119" s="716">
        <f t="shared" si="34"/>
        <v>0</v>
      </c>
      <c r="N119" s="716">
        <f t="shared" si="34"/>
        <v>0</v>
      </c>
      <c r="O119" s="716">
        <f t="shared" si="34"/>
        <v>0</v>
      </c>
      <c r="P119" s="708">
        <f t="shared" si="34"/>
        <v>0</v>
      </c>
      <c r="Q119" s="386">
        <f t="shared" si="24"/>
        <v>0</v>
      </c>
    </row>
    <row r="120" spans="2:18" ht="20.25" customHeight="1">
      <c r="B120" s="1067" t="s">
        <v>125</v>
      </c>
      <c r="C120" s="626" t="s">
        <v>422</v>
      </c>
      <c r="D120" s="47" t="s">
        <v>99</v>
      </c>
      <c r="E120" s="700">
        <f t="shared" ref="E120:P120" si="35">E98*$R$39</f>
        <v>0</v>
      </c>
      <c r="F120" s="713">
        <f t="shared" si="35"/>
        <v>0</v>
      </c>
      <c r="G120" s="713">
        <f t="shared" si="35"/>
        <v>0</v>
      </c>
      <c r="H120" s="713">
        <f t="shared" si="35"/>
        <v>0</v>
      </c>
      <c r="I120" s="713">
        <f t="shared" si="35"/>
        <v>0</v>
      </c>
      <c r="J120" s="713">
        <f t="shared" si="35"/>
        <v>0</v>
      </c>
      <c r="K120" s="713">
        <f t="shared" si="35"/>
        <v>0</v>
      </c>
      <c r="L120" s="713">
        <f t="shared" si="35"/>
        <v>0</v>
      </c>
      <c r="M120" s="713">
        <f t="shared" si="35"/>
        <v>0</v>
      </c>
      <c r="N120" s="713">
        <f t="shared" si="35"/>
        <v>0</v>
      </c>
      <c r="O120" s="713">
        <f t="shared" si="35"/>
        <v>0</v>
      </c>
      <c r="P120" s="705">
        <f t="shared" si="35"/>
        <v>0</v>
      </c>
      <c r="Q120" s="386">
        <f t="shared" si="24"/>
        <v>0</v>
      </c>
    </row>
    <row r="121" spans="2:18" ht="20.25" customHeight="1">
      <c r="B121" s="973"/>
      <c r="C121" s="627" t="s">
        <v>420</v>
      </c>
      <c r="D121" s="51" t="s">
        <v>99</v>
      </c>
      <c r="E121" s="699">
        <f t="shared" ref="E121:P121" si="36">E40</f>
        <v>0</v>
      </c>
      <c r="F121" s="712">
        <f t="shared" si="36"/>
        <v>0</v>
      </c>
      <c r="G121" s="712">
        <f t="shared" si="36"/>
        <v>0</v>
      </c>
      <c r="H121" s="712">
        <f t="shared" si="36"/>
        <v>0</v>
      </c>
      <c r="I121" s="712">
        <f t="shared" si="36"/>
        <v>0</v>
      </c>
      <c r="J121" s="712">
        <f t="shared" si="36"/>
        <v>0</v>
      </c>
      <c r="K121" s="712">
        <f t="shared" si="36"/>
        <v>0</v>
      </c>
      <c r="L121" s="712">
        <f t="shared" si="36"/>
        <v>0</v>
      </c>
      <c r="M121" s="712">
        <f t="shared" si="36"/>
        <v>0</v>
      </c>
      <c r="N121" s="712">
        <f t="shared" si="36"/>
        <v>0</v>
      </c>
      <c r="O121" s="712">
        <f t="shared" si="36"/>
        <v>0</v>
      </c>
      <c r="P121" s="709">
        <f t="shared" si="36"/>
        <v>0</v>
      </c>
      <c r="Q121" s="387">
        <f t="shared" si="24"/>
        <v>0</v>
      </c>
    </row>
    <row r="122" spans="2:18" ht="20.25" customHeight="1">
      <c r="B122" s="975"/>
      <c r="C122" s="82" t="s">
        <v>421</v>
      </c>
      <c r="D122" s="55" t="s">
        <v>99</v>
      </c>
      <c r="E122" s="701">
        <f>E120+E121</f>
        <v>0</v>
      </c>
      <c r="F122" s="714">
        <f t="shared" ref="F122:P122" si="37">F120+F121</f>
        <v>0</v>
      </c>
      <c r="G122" s="714">
        <f t="shared" si="37"/>
        <v>0</v>
      </c>
      <c r="H122" s="714">
        <f t="shared" si="37"/>
        <v>0</v>
      </c>
      <c r="I122" s="714">
        <f t="shared" si="37"/>
        <v>0</v>
      </c>
      <c r="J122" s="714">
        <f t="shared" si="37"/>
        <v>0</v>
      </c>
      <c r="K122" s="714">
        <f t="shared" si="37"/>
        <v>0</v>
      </c>
      <c r="L122" s="714">
        <f t="shared" si="37"/>
        <v>0</v>
      </c>
      <c r="M122" s="714">
        <f t="shared" si="37"/>
        <v>0</v>
      </c>
      <c r="N122" s="714">
        <f t="shared" si="37"/>
        <v>0</v>
      </c>
      <c r="O122" s="714">
        <f t="shared" si="37"/>
        <v>0</v>
      </c>
      <c r="P122" s="706">
        <f t="shared" si="37"/>
        <v>0</v>
      </c>
      <c r="Q122" s="388">
        <f t="shared" si="24"/>
        <v>0</v>
      </c>
    </row>
    <row r="123" spans="2:18" ht="7.5" customHeight="1">
      <c r="B123" s="624"/>
      <c r="C123" s="628"/>
      <c r="D123" s="135"/>
      <c r="E123" s="702"/>
      <c r="F123" s="715"/>
      <c r="G123" s="715"/>
      <c r="H123" s="715"/>
      <c r="I123" s="715"/>
      <c r="J123" s="715"/>
      <c r="K123" s="715"/>
      <c r="L123" s="715"/>
      <c r="M123" s="715"/>
      <c r="N123" s="715"/>
      <c r="O123" s="715"/>
      <c r="P123" s="707"/>
      <c r="Q123" s="389"/>
    </row>
    <row r="124" spans="2:18" ht="17.25" thickBot="1">
      <c r="B124" s="954" t="s">
        <v>113</v>
      </c>
      <c r="C124" s="1068"/>
      <c r="D124" s="354" t="s">
        <v>99</v>
      </c>
      <c r="E124" s="703">
        <f>E118+E119</f>
        <v>0</v>
      </c>
      <c r="F124" s="717">
        <f t="shared" ref="F124:P124" si="38">F118+F119</f>
        <v>0</v>
      </c>
      <c r="G124" s="717">
        <f t="shared" si="38"/>
        <v>0</v>
      </c>
      <c r="H124" s="717">
        <f t="shared" si="38"/>
        <v>0</v>
      </c>
      <c r="I124" s="717">
        <f t="shared" si="38"/>
        <v>0</v>
      </c>
      <c r="J124" s="717">
        <f t="shared" si="38"/>
        <v>0</v>
      </c>
      <c r="K124" s="717">
        <f t="shared" si="38"/>
        <v>0</v>
      </c>
      <c r="L124" s="717">
        <f t="shared" si="38"/>
        <v>0</v>
      </c>
      <c r="M124" s="717">
        <f t="shared" si="38"/>
        <v>0</v>
      </c>
      <c r="N124" s="717">
        <f t="shared" si="38"/>
        <v>0</v>
      </c>
      <c r="O124" s="717">
        <f t="shared" si="38"/>
        <v>0</v>
      </c>
      <c r="P124" s="710">
        <f t="shared" si="38"/>
        <v>0</v>
      </c>
      <c r="Q124" s="390">
        <f t="shared" si="24"/>
        <v>0</v>
      </c>
    </row>
    <row r="125" spans="2:18" ht="9.75" customHeight="1">
      <c r="B125" s="39"/>
      <c r="C125" s="70"/>
      <c r="D125" s="39"/>
      <c r="E125" s="37"/>
      <c r="F125" s="39"/>
      <c r="G125" s="39"/>
      <c r="H125" s="39"/>
      <c r="I125" s="39"/>
      <c r="J125" s="39"/>
      <c r="K125" s="71"/>
      <c r="L125" s="39"/>
      <c r="M125" s="72"/>
      <c r="N125" s="72"/>
      <c r="O125" s="39"/>
      <c r="P125" s="39"/>
      <c r="Q125" s="39"/>
    </row>
    <row r="126" spans="2:18" ht="17.25" thickBot="1">
      <c r="B126" s="38" t="s">
        <v>191</v>
      </c>
      <c r="C126" s="70"/>
      <c r="D126" s="70"/>
      <c r="E126" s="39"/>
      <c r="F126" s="39"/>
      <c r="G126" s="40"/>
      <c r="H126" s="40"/>
      <c r="I126" s="40"/>
      <c r="J126" s="40"/>
      <c r="K126" s="40"/>
      <c r="L126" s="41"/>
      <c r="M126" s="42"/>
      <c r="N126" s="39"/>
      <c r="O126" s="41"/>
      <c r="P126" s="42"/>
      <c r="Q126" s="39"/>
    </row>
    <row r="127" spans="2:18" ht="37.5" customHeight="1">
      <c r="B127" s="84"/>
      <c r="C127" s="1069" t="s">
        <v>352</v>
      </c>
      <c r="D127" s="1070"/>
      <c r="E127" s="758" t="s">
        <v>114</v>
      </c>
      <c r="F127" s="1075" t="s">
        <v>63</v>
      </c>
      <c r="G127" s="1076"/>
      <c r="H127" s="1075" t="s">
        <v>69</v>
      </c>
      <c r="I127" s="1043"/>
      <c r="J127" s="1076"/>
      <c r="K127" s="1075" t="s">
        <v>26</v>
      </c>
      <c r="L127" s="1043"/>
      <c r="M127" s="1080"/>
      <c r="N127" s="139"/>
      <c r="O127" s="83"/>
      <c r="P127" s="139"/>
      <c r="Q127" s="249"/>
    </row>
    <row r="128" spans="2:18" ht="24">
      <c r="B128" s="84"/>
      <c r="C128" s="1071"/>
      <c r="D128" s="1072"/>
      <c r="E128" s="765" t="s">
        <v>483</v>
      </c>
      <c r="F128" s="78" t="s">
        <v>209</v>
      </c>
      <c r="G128" s="81" t="s">
        <v>115</v>
      </c>
      <c r="H128" s="79" t="s">
        <v>206</v>
      </c>
      <c r="I128" s="99" t="s">
        <v>205</v>
      </c>
      <c r="J128" s="80" t="s">
        <v>72</v>
      </c>
      <c r="K128" s="140" t="s">
        <v>74</v>
      </c>
      <c r="L128" s="452" t="str">
        <f>$C$28</f>
        <v>熱源（その他）</v>
      </c>
      <c r="M128" s="392" t="str">
        <f>$C$29</f>
        <v>給湯（その他）</v>
      </c>
      <c r="N128" s="249"/>
      <c r="O128" s="249"/>
      <c r="P128" s="249"/>
      <c r="Q128" s="249"/>
      <c r="R128" s="249"/>
    </row>
    <row r="129" spans="2:21">
      <c r="B129" s="84"/>
      <c r="C129" s="1073"/>
      <c r="D129" s="1074"/>
      <c r="E129" s="759" t="s">
        <v>105</v>
      </c>
      <c r="F129" s="82" t="s">
        <v>215</v>
      </c>
      <c r="G129" s="55" t="s">
        <v>643</v>
      </c>
      <c r="H129" s="54" t="s">
        <v>103</v>
      </c>
      <c r="I129" s="138" t="s">
        <v>207</v>
      </c>
      <c r="J129" s="55" t="s">
        <v>103</v>
      </c>
      <c r="K129" s="344" t="s">
        <v>90</v>
      </c>
      <c r="L129" s="138" t="str">
        <f>IF($D$28="","",$D$28)</f>
        <v>L1</v>
      </c>
      <c r="M129" s="393" t="str">
        <f>IF($D$29="","",$D$29)</f>
        <v>L2</v>
      </c>
      <c r="N129" s="83"/>
      <c r="O129" s="83"/>
      <c r="P129" s="83"/>
      <c r="Q129" s="83"/>
      <c r="R129" s="83"/>
    </row>
    <row r="130" spans="2:21">
      <c r="B130" s="84"/>
      <c r="C130" s="1077" t="s">
        <v>94</v>
      </c>
      <c r="D130" s="1078"/>
      <c r="E130" s="207">
        <f>Q47</f>
        <v>0</v>
      </c>
      <c r="F130" s="208">
        <f>Q48</f>
        <v>0</v>
      </c>
      <c r="G130" s="209">
        <f>Q49</f>
        <v>0</v>
      </c>
      <c r="H130" s="209">
        <f>Q50</f>
        <v>0</v>
      </c>
      <c r="I130" s="209">
        <f>Q51</f>
        <v>0</v>
      </c>
      <c r="J130" s="209">
        <f>Q52</f>
        <v>0</v>
      </c>
      <c r="K130" s="210">
        <f>Q53</f>
        <v>0</v>
      </c>
      <c r="L130" s="231">
        <f>Q54</f>
        <v>0</v>
      </c>
      <c r="M130" s="394"/>
      <c r="N130" s="85"/>
      <c r="O130" s="85"/>
      <c r="P130" s="85"/>
      <c r="Q130" s="85"/>
      <c r="R130" s="86"/>
    </row>
    <row r="131" spans="2:21">
      <c r="B131" s="84"/>
      <c r="C131" s="1047" t="s">
        <v>320</v>
      </c>
      <c r="D131" s="1079"/>
      <c r="E131" s="551">
        <f>Q55</f>
        <v>0</v>
      </c>
      <c r="F131" s="213"/>
      <c r="G131" s="213"/>
      <c r="H131" s="213"/>
      <c r="I131" s="213"/>
      <c r="J131" s="213"/>
      <c r="K131" s="213"/>
      <c r="L131" s="213"/>
      <c r="M131" s="433"/>
      <c r="N131" s="85"/>
      <c r="O131" s="85"/>
      <c r="P131" s="85"/>
      <c r="Q131" s="85"/>
      <c r="R131" s="86"/>
    </row>
    <row r="132" spans="2:21">
      <c r="B132" s="84"/>
      <c r="C132" s="1018" t="s">
        <v>116</v>
      </c>
      <c r="D132" s="1052"/>
      <c r="E132" s="211">
        <f>Q56</f>
        <v>0</v>
      </c>
      <c r="F132" s="213"/>
      <c r="G132" s="213"/>
      <c r="H132" s="213"/>
      <c r="I132" s="213"/>
      <c r="J132" s="213"/>
      <c r="K132" s="214"/>
      <c r="L132" s="232"/>
      <c r="M132" s="395"/>
      <c r="N132" s="85"/>
      <c r="O132" s="85"/>
      <c r="P132" s="85"/>
      <c r="Q132" s="85"/>
      <c r="R132" s="86"/>
    </row>
    <row r="133" spans="2:21" ht="15.95" customHeight="1">
      <c r="B133" s="84"/>
      <c r="C133" s="1018" t="s">
        <v>95</v>
      </c>
      <c r="D133" s="1052"/>
      <c r="E133" s="211">
        <f>Q62</f>
        <v>0</v>
      </c>
      <c r="F133" s="213"/>
      <c r="G133" s="213"/>
      <c r="H133" s="213"/>
      <c r="I133" s="213"/>
      <c r="J133" s="213"/>
      <c r="K133" s="214"/>
      <c r="L133" s="232"/>
      <c r="M133" s="395"/>
      <c r="N133" s="85"/>
      <c r="O133" s="85"/>
      <c r="P133" s="85"/>
      <c r="Q133" s="85"/>
      <c r="R133" s="86"/>
    </row>
    <row r="134" spans="2:21">
      <c r="B134" s="84"/>
      <c r="C134" s="1018" t="s">
        <v>96</v>
      </c>
      <c r="D134" s="1052"/>
      <c r="E134" s="211">
        <f>Q63</f>
        <v>0</v>
      </c>
      <c r="F134" s="213"/>
      <c r="G134" s="213"/>
      <c r="H134" s="213"/>
      <c r="I134" s="213"/>
      <c r="J134" s="213"/>
      <c r="K134" s="214"/>
      <c r="L134" s="232"/>
      <c r="M134" s="395"/>
      <c r="N134" s="85"/>
      <c r="O134" s="85"/>
      <c r="P134" s="85"/>
      <c r="Q134" s="85"/>
      <c r="R134" s="86"/>
    </row>
    <row r="135" spans="2:21">
      <c r="B135" s="84"/>
      <c r="C135" s="1018" t="s">
        <v>93</v>
      </c>
      <c r="D135" s="1052"/>
      <c r="E135" s="211">
        <f>Q64</f>
        <v>0</v>
      </c>
      <c r="F135" s="212">
        <f>Q65</f>
        <v>0</v>
      </c>
      <c r="G135" s="215">
        <f>Q66</f>
        <v>0</v>
      </c>
      <c r="H135" s="215">
        <f>Q67</f>
        <v>0</v>
      </c>
      <c r="I135" s="215">
        <f>Q68</f>
        <v>0</v>
      </c>
      <c r="J135" s="215">
        <f>Q69</f>
        <v>0</v>
      </c>
      <c r="K135" s="235"/>
      <c r="L135" s="234"/>
      <c r="M135" s="396">
        <f>Q70</f>
        <v>0</v>
      </c>
      <c r="N135" s="85"/>
      <c r="O135" s="85"/>
      <c r="P135" s="85"/>
      <c r="Q135" s="85"/>
      <c r="R135" s="86"/>
    </row>
    <row r="136" spans="2:21">
      <c r="B136" s="84"/>
      <c r="C136" s="1018" t="s">
        <v>97</v>
      </c>
      <c r="D136" s="1052"/>
      <c r="E136" s="211">
        <f>Q71</f>
        <v>0</v>
      </c>
      <c r="F136" s="236"/>
      <c r="G136" s="236"/>
      <c r="H136" s="236"/>
      <c r="I136" s="236"/>
      <c r="J136" s="236"/>
      <c r="K136" s="235"/>
      <c r="L136" s="237"/>
      <c r="M136" s="395"/>
      <c r="N136" s="85"/>
      <c r="O136" s="85"/>
      <c r="P136" s="85"/>
      <c r="Q136" s="85"/>
      <c r="R136" s="86"/>
    </row>
    <row r="137" spans="2:21">
      <c r="B137" s="84"/>
      <c r="C137" s="1018" t="s">
        <v>438</v>
      </c>
      <c r="D137" s="1052"/>
      <c r="E137" s="211">
        <f>Q72</f>
        <v>0</v>
      </c>
      <c r="F137" s="236"/>
      <c r="G137" s="236"/>
      <c r="H137" s="678"/>
      <c r="I137" s="678"/>
      <c r="J137" s="678"/>
      <c r="K137" s="679"/>
      <c r="L137" s="680"/>
      <c r="M137" s="681"/>
      <c r="N137" s="85"/>
      <c r="O137" s="85"/>
      <c r="P137" s="85"/>
      <c r="Q137" s="85"/>
      <c r="R137" s="86"/>
    </row>
    <row r="138" spans="2:21">
      <c r="B138" s="84"/>
      <c r="C138" s="1053" t="s">
        <v>442</v>
      </c>
      <c r="D138" s="1054"/>
      <c r="E138" s="216">
        <f>Q73</f>
        <v>0</v>
      </c>
      <c r="F138" s="847">
        <f>Q74</f>
        <v>0</v>
      </c>
      <c r="G138" s="842">
        <f>Q75</f>
        <v>0</v>
      </c>
      <c r="H138" s="238"/>
      <c r="I138" s="238"/>
      <c r="J138" s="238"/>
      <c r="K138" s="239"/>
      <c r="L138" s="240"/>
      <c r="M138" s="397"/>
      <c r="N138" s="85"/>
      <c r="O138" s="85"/>
      <c r="P138" s="85"/>
      <c r="Q138" s="85"/>
      <c r="R138" s="86"/>
    </row>
    <row r="139" spans="2:21">
      <c r="B139" s="84"/>
      <c r="C139" s="1055" t="s">
        <v>39</v>
      </c>
      <c r="D139" s="1056"/>
      <c r="E139" s="217">
        <f t="shared" ref="E139:H139" si="39">SUM(E130:E138)</f>
        <v>0</v>
      </c>
      <c r="F139" s="218">
        <f t="shared" si="39"/>
        <v>0</v>
      </c>
      <c r="G139" s="219">
        <f t="shared" si="39"/>
        <v>0</v>
      </c>
      <c r="H139" s="219">
        <f t="shared" si="39"/>
        <v>0</v>
      </c>
      <c r="I139" s="219">
        <f>SUM(I130:I138)</f>
        <v>0</v>
      </c>
      <c r="J139" s="219">
        <f t="shared" ref="J139:L139" si="40">SUM(J130:J138)</f>
        <v>0</v>
      </c>
      <c r="K139" s="219">
        <f t="shared" si="40"/>
        <v>0</v>
      </c>
      <c r="L139" s="233">
        <f t="shared" si="40"/>
        <v>0</v>
      </c>
      <c r="M139" s="398">
        <f>SUM(M130:M138)</f>
        <v>0</v>
      </c>
      <c r="N139" s="64"/>
      <c r="O139" s="754"/>
      <c r="P139" s="64"/>
      <c r="Q139" s="64"/>
      <c r="R139" s="64"/>
    </row>
    <row r="140" spans="2:21">
      <c r="B140" s="391"/>
      <c r="C140" s="1057" t="s">
        <v>117</v>
      </c>
      <c r="D140" s="1058"/>
      <c r="E140" s="521">
        <f>+R16</f>
        <v>8.6400000000000001E-3</v>
      </c>
      <c r="F140" s="757">
        <f>+R20</f>
        <v>0.04</v>
      </c>
      <c r="G140" s="757">
        <f>R21</f>
        <v>5.0099999999999999E-2</v>
      </c>
      <c r="H140" s="522">
        <f>+R23</f>
        <v>3.8899999999999997E-2</v>
      </c>
      <c r="I140" s="522">
        <f>R24</f>
        <v>3.7999999999999999E-2</v>
      </c>
      <c r="J140" s="522">
        <f>R25</f>
        <v>3.6499999999999998E-2</v>
      </c>
      <c r="K140" s="522" t="str">
        <f>IF(R27="","",R27)</f>
        <v/>
      </c>
      <c r="L140" s="522" t="str">
        <f>IF(R28="","",R28)</f>
        <v/>
      </c>
      <c r="M140" s="786" t="str">
        <f>IF(R29="","",R29)</f>
        <v/>
      </c>
      <c r="N140" s="39"/>
      <c r="O140" s="755"/>
      <c r="P140" s="39"/>
      <c r="Q140" s="39"/>
      <c r="R140" s="39"/>
    </row>
    <row r="141" spans="2:21" ht="17.25" thickBot="1">
      <c r="B141" s="391"/>
      <c r="C141" s="1059"/>
      <c r="D141" s="1060"/>
      <c r="E141" s="399" t="s">
        <v>61</v>
      </c>
      <c r="F141" s="400" t="s">
        <v>65</v>
      </c>
      <c r="G141" s="400" t="s">
        <v>67</v>
      </c>
      <c r="H141" s="400" t="s">
        <v>71</v>
      </c>
      <c r="I141" s="400" t="s">
        <v>71</v>
      </c>
      <c r="J141" s="400" t="s">
        <v>71</v>
      </c>
      <c r="K141" s="400" t="s">
        <v>76</v>
      </c>
      <c r="L141" s="523"/>
      <c r="M141" s="524"/>
      <c r="N141" s="87"/>
      <c r="O141" s="756"/>
      <c r="P141" s="87"/>
      <c r="Q141" s="87"/>
      <c r="R141" s="87"/>
    </row>
    <row r="142" spans="2:21" ht="17.25" thickBot="1">
      <c r="B142" s="38" t="s">
        <v>353</v>
      </c>
      <c r="C142" s="70"/>
      <c r="D142" s="70"/>
      <c r="E142" s="39"/>
      <c r="F142" s="39"/>
      <c r="G142" s="40"/>
      <c r="H142" s="40"/>
      <c r="I142" s="40"/>
      <c r="J142" s="40"/>
      <c r="K142" s="40"/>
      <c r="L142" s="41"/>
      <c r="M142" s="42"/>
      <c r="N142" s="39"/>
      <c r="O142" s="41"/>
      <c r="P142" s="42"/>
      <c r="Q142" s="39"/>
      <c r="U142" s="458">
        <f>事業報告書!J10</f>
        <v>0</v>
      </c>
    </row>
    <row r="143" spans="2:21" ht="33.75" customHeight="1">
      <c r="B143" s="84"/>
      <c r="C143" s="1061" t="s">
        <v>352</v>
      </c>
      <c r="D143" s="1062"/>
      <c r="E143" s="776" t="s">
        <v>114</v>
      </c>
      <c r="F143" s="1040" t="s">
        <v>63</v>
      </c>
      <c r="G143" s="1041"/>
      <c r="H143" s="1040" t="s">
        <v>69</v>
      </c>
      <c r="I143" s="1041"/>
      <c r="J143" s="1041"/>
      <c r="K143" s="1042" t="s">
        <v>26</v>
      </c>
      <c r="L143" s="1043"/>
      <c r="M143" s="1044"/>
      <c r="N143" s="1045" t="s">
        <v>200</v>
      </c>
      <c r="O143" s="83"/>
      <c r="P143" s="1049"/>
    </row>
    <row r="144" spans="2:21" ht="24">
      <c r="B144" s="84"/>
      <c r="C144" s="1063"/>
      <c r="D144" s="1064"/>
      <c r="E144" s="765" t="s">
        <v>483</v>
      </c>
      <c r="F144" s="765" t="s">
        <v>209</v>
      </c>
      <c r="G144" s="765" t="s">
        <v>66</v>
      </c>
      <c r="H144" s="765" t="s">
        <v>206</v>
      </c>
      <c r="I144" s="765" t="s">
        <v>205</v>
      </c>
      <c r="J144" s="765" t="s">
        <v>72</v>
      </c>
      <c r="K144" s="78" t="s">
        <v>74</v>
      </c>
      <c r="L144" s="452" t="str">
        <f>$C$28</f>
        <v>熱源（その他）</v>
      </c>
      <c r="M144" s="452" t="str">
        <f>$C$29</f>
        <v>給湯（その他）</v>
      </c>
      <c r="N144" s="1046"/>
      <c r="O144" s="336"/>
      <c r="P144" s="1049"/>
    </row>
    <row r="145" spans="2:18" ht="17.25" thickBot="1">
      <c r="B145" s="84"/>
      <c r="C145" s="1065"/>
      <c r="D145" s="1066"/>
      <c r="E145" s="767" t="s">
        <v>118</v>
      </c>
      <c r="F145" s="767" t="s">
        <v>118</v>
      </c>
      <c r="G145" s="767" t="s">
        <v>118</v>
      </c>
      <c r="H145" s="767" t="s">
        <v>118</v>
      </c>
      <c r="I145" s="767" t="s">
        <v>99</v>
      </c>
      <c r="J145" s="767" t="s">
        <v>118</v>
      </c>
      <c r="K145" s="434" t="s">
        <v>118</v>
      </c>
      <c r="L145" s="362" t="s">
        <v>118</v>
      </c>
      <c r="M145" s="435" t="s">
        <v>99</v>
      </c>
      <c r="N145" s="454" t="s">
        <v>118</v>
      </c>
      <c r="O145" s="83"/>
      <c r="P145" s="83"/>
    </row>
    <row r="146" spans="2:18">
      <c r="B146" s="84"/>
      <c r="C146" s="1050" t="s">
        <v>94</v>
      </c>
      <c r="D146" s="1051"/>
      <c r="E146" s="768">
        <f>+E130*E$140</f>
        <v>0</v>
      </c>
      <c r="F146" s="769">
        <f>+F130*$F$140</f>
        <v>0</v>
      </c>
      <c r="G146" s="769">
        <f>G130*$G$140</f>
        <v>0</v>
      </c>
      <c r="H146" s="769">
        <f>+H130*$H$140</f>
        <v>0</v>
      </c>
      <c r="I146" s="769">
        <f>+I130*$I$140</f>
        <v>0</v>
      </c>
      <c r="J146" s="769">
        <f>+J130*$J$140</f>
        <v>0</v>
      </c>
      <c r="K146" s="766">
        <f>IF($K$140="",0,+K130*$K$140)</f>
        <v>0</v>
      </c>
      <c r="L146" s="442">
        <f>IF($L$140="",0,+L130*$L$140)</f>
        <v>0</v>
      </c>
      <c r="M146" s="453"/>
      <c r="N146" s="455">
        <f t="shared" ref="N146" si="41">SUM(C146:M146)</f>
        <v>0</v>
      </c>
      <c r="O146" s="83"/>
      <c r="P146" s="752"/>
    </row>
    <row r="147" spans="2:18">
      <c r="B147" s="84"/>
      <c r="C147" s="1047" t="s">
        <v>321</v>
      </c>
      <c r="D147" s="1048"/>
      <c r="E147" s="768">
        <f t="shared" ref="E147:E154" si="42">+E131*E$140</f>
        <v>0</v>
      </c>
      <c r="F147" s="770"/>
      <c r="G147" s="770"/>
      <c r="H147" s="770"/>
      <c r="I147" s="770"/>
      <c r="J147" s="770"/>
      <c r="K147" s="443"/>
      <c r="L147" s="443"/>
      <c r="M147" s="453"/>
      <c r="N147" s="455">
        <f>SUM(C147:M147)</f>
        <v>0</v>
      </c>
      <c r="O147" s="336"/>
      <c r="P147" s="752"/>
    </row>
    <row r="148" spans="2:18">
      <c r="B148" s="84"/>
      <c r="C148" s="1022" t="s">
        <v>116</v>
      </c>
      <c r="D148" s="1023"/>
      <c r="E148" s="771">
        <f t="shared" si="42"/>
        <v>0</v>
      </c>
      <c r="F148" s="770"/>
      <c r="G148" s="770"/>
      <c r="H148" s="770"/>
      <c r="I148" s="770"/>
      <c r="J148" s="770"/>
      <c r="K148" s="443"/>
      <c r="L148" s="437"/>
      <c r="M148" s="447"/>
      <c r="N148" s="456">
        <f t="shared" ref="N148:N154" si="43">SUM(C148:M148)</f>
        <v>0</v>
      </c>
      <c r="O148" s="83"/>
      <c r="P148" s="752"/>
    </row>
    <row r="149" spans="2:18">
      <c r="B149" s="84"/>
      <c r="C149" s="1022" t="s">
        <v>95</v>
      </c>
      <c r="D149" s="1023"/>
      <c r="E149" s="771">
        <f t="shared" si="42"/>
        <v>0</v>
      </c>
      <c r="F149" s="770"/>
      <c r="G149" s="770"/>
      <c r="H149" s="770"/>
      <c r="I149" s="770"/>
      <c r="J149" s="770"/>
      <c r="K149" s="443"/>
      <c r="L149" s="437"/>
      <c r="M149" s="447"/>
      <c r="N149" s="456">
        <f t="shared" si="43"/>
        <v>0</v>
      </c>
      <c r="O149" s="83"/>
      <c r="P149" s="752"/>
    </row>
    <row r="150" spans="2:18">
      <c r="B150" s="84"/>
      <c r="C150" s="1022" t="s">
        <v>96</v>
      </c>
      <c r="D150" s="1023"/>
      <c r="E150" s="771">
        <f t="shared" si="42"/>
        <v>0</v>
      </c>
      <c r="F150" s="770"/>
      <c r="G150" s="770"/>
      <c r="H150" s="770"/>
      <c r="I150" s="770"/>
      <c r="J150" s="770"/>
      <c r="K150" s="443"/>
      <c r="L150" s="437"/>
      <c r="M150" s="447"/>
      <c r="N150" s="456">
        <f t="shared" si="43"/>
        <v>0</v>
      </c>
      <c r="O150" s="336"/>
      <c r="P150" s="752"/>
    </row>
    <row r="151" spans="2:18">
      <c r="B151" s="84"/>
      <c r="C151" s="1022" t="s">
        <v>93</v>
      </c>
      <c r="D151" s="1023"/>
      <c r="E151" s="771">
        <f t="shared" si="42"/>
        <v>0</v>
      </c>
      <c r="F151" s="772">
        <f>+F135*$F$140</f>
        <v>0</v>
      </c>
      <c r="G151" s="769">
        <f>G135*$G$140</f>
        <v>0</v>
      </c>
      <c r="H151" s="772">
        <f>+H135*$H$140</f>
        <v>0</v>
      </c>
      <c r="I151" s="772">
        <f>+I135*$I$140</f>
        <v>0</v>
      </c>
      <c r="J151" s="772">
        <f>+J135*$J$140</f>
        <v>0</v>
      </c>
      <c r="K151" s="443"/>
      <c r="L151" s="438"/>
      <c r="M151" s="446">
        <f>IF($M$140="",0,+M135*$M$140)</f>
        <v>0</v>
      </c>
      <c r="N151" s="456">
        <f t="shared" si="43"/>
        <v>0</v>
      </c>
      <c r="O151" s="83"/>
      <c r="P151" s="752"/>
    </row>
    <row r="152" spans="2:18">
      <c r="B152" s="84"/>
      <c r="C152" s="1022" t="s">
        <v>97</v>
      </c>
      <c r="D152" s="1023"/>
      <c r="E152" s="771">
        <f t="shared" si="42"/>
        <v>0</v>
      </c>
      <c r="F152" s="770"/>
      <c r="G152" s="770"/>
      <c r="H152" s="770"/>
      <c r="I152" s="770"/>
      <c r="J152" s="770"/>
      <c r="K152" s="443"/>
      <c r="L152" s="437"/>
      <c r="M152" s="447"/>
      <c r="N152" s="456">
        <f t="shared" si="43"/>
        <v>0</v>
      </c>
      <c r="O152" s="83"/>
      <c r="P152" s="752"/>
    </row>
    <row r="153" spans="2:18">
      <c r="B153" s="84"/>
      <c r="C153" s="1018" t="s">
        <v>438</v>
      </c>
      <c r="D153" s="1019"/>
      <c r="E153" s="771">
        <f t="shared" si="42"/>
        <v>0</v>
      </c>
      <c r="F153" s="770"/>
      <c r="G153" s="770"/>
      <c r="H153" s="770"/>
      <c r="I153" s="770"/>
      <c r="J153" s="770"/>
      <c r="K153" s="443"/>
      <c r="L153" s="437"/>
      <c r="M153" s="447"/>
      <c r="N153" s="456">
        <f t="shared" si="43"/>
        <v>0</v>
      </c>
      <c r="O153" s="336"/>
      <c r="P153" s="752"/>
    </row>
    <row r="154" spans="2:18">
      <c r="B154" s="84"/>
      <c r="C154" s="1018" t="s">
        <v>442</v>
      </c>
      <c r="D154" s="1019"/>
      <c r="E154" s="771">
        <f t="shared" si="42"/>
        <v>0</v>
      </c>
      <c r="F154" s="772">
        <f>+F138*$F$140</f>
        <v>0</v>
      </c>
      <c r="G154" s="769">
        <f>G138*$G$140</f>
        <v>0</v>
      </c>
      <c r="H154" s="770"/>
      <c r="I154" s="770"/>
      <c r="J154" s="770"/>
      <c r="K154" s="443"/>
      <c r="L154" s="437"/>
      <c r="M154" s="447"/>
      <c r="N154" s="456">
        <f t="shared" si="43"/>
        <v>0</v>
      </c>
      <c r="O154" s="83"/>
      <c r="P154" s="752"/>
    </row>
    <row r="155" spans="2:18">
      <c r="B155" s="84"/>
      <c r="C155" s="1020" t="s">
        <v>253</v>
      </c>
      <c r="D155" s="1021"/>
      <c r="E155" s="771">
        <f t="shared" ref="E155" si="44">SUM(E146:E154)</f>
        <v>0</v>
      </c>
      <c r="F155" s="772">
        <f t="shared" ref="F155:M155" si="45">SUM(F146:F154)</f>
        <v>0</v>
      </c>
      <c r="G155" s="772">
        <f t="shared" si="45"/>
        <v>0</v>
      </c>
      <c r="H155" s="773">
        <f t="shared" si="45"/>
        <v>0</v>
      </c>
      <c r="I155" s="773">
        <f t="shared" si="45"/>
        <v>0</v>
      </c>
      <c r="J155" s="773">
        <f t="shared" si="45"/>
        <v>0</v>
      </c>
      <c r="K155" s="450">
        <f t="shared" si="45"/>
        <v>0</v>
      </c>
      <c r="L155" s="439">
        <f t="shared" si="45"/>
        <v>0</v>
      </c>
      <c r="M155" s="451">
        <f t="shared" si="45"/>
        <v>0</v>
      </c>
      <c r="N155" s="456">
        <f t="shared" ref="N155" si="46">SUM(N146:N154)</f>
        <v>0</v>
      </c>
      <c r="O155" s="336"/>
      <c r="P155" s="752"/>
    </row>
    <row r="156" spans="2:18">
      <c r="B156" s="84"/>
      <c r="C156" s="1022" t="s">
        <v>119</v>
      </c>
      <c r="D156" s="1023"/>
      <c r="E156" s="770"/>
      <c r="F156" s="770"/>
      <c r="G156" s="770"/>
      <c r="H156" s="770"/>
      <c r="I156" s="770"/>
      <c r="J156" s="770"/>
      <c r="K156" s="443"/>
      <c r="L156" s="437"/>
      <c r="M156" s="447"/>
      <c r="N156" s="456">
        <f t="shared" ref="N156:N157" si="47">SUM(C156:M156)</f>
        <v>0</v>
      </c>
      <c r="O156" s="83"/>
      <c r="P156" s="752"/>
      <c r="R156" s="67"/>
    </row>
    <row r="157" spans="2:18">
      <c r="B157" s="84"/>
      <c r="C157" s="1022" t="s">
        <v>120</v>
      </c>
      <c r="D157" s="1023"/>
      <c r="E157" s="774"/>
      <c r="F157" s="771">
        <f>Q57*F$140</f>
        <v>0</v>
      </c>
      <c r="G157" s="771">
        <f>Q58*G$140</f>
        <v>0</v>
      </c>
      <c r="H157" s="771">
        <f>Q59*H$140</f>
        <v>0</v>
      </c>
      <c r="I157" s="771">
        <f>Q60*I$140</f>
        <v>0</v>
      </c>
      <c r="J157" s="771">
        <f>Q61*J$140</f>
        <v>0</v>
      </c>
      <c r="K157" s="444"/>
      <c r="L157" s="440"/>
      <c r="M157" s="448"/>
      <c r="N157" s="456">
        <f t="shared" si="47"/>
        <v>0</v>
      </c>
      <c r="O157" s="753"/>
      <c r="P157" s="752"/>
      <c r="R157" s="67"/>
    </row>
    <row r="158" spans="2:18" ht="17.25" thickBot="1">
      <c r="B158" s="84"/>
      <c r="C158" s="1024" t="s">
        <v>39</v>
      </c>
      <c r="D158" s="1025"/>
      <c r="E158" s="775">
        <f>E155+E156+E157</f>
        <v>0</v>
      </c>
      <c r="F158" s="775">
        <f t="shared" ref="F158:M158" si="48">F155+F156+F157</f>
        <v>0</v>
      </c>
      <c r="G158" s="775">
        <f t="shared" si="48"/>
        <v>0</v>
      </c>
      <c r="H158" s="775">
        <f t="shared" si="48"/>
        <v>0</v>
      </c>
      <c r="I158" s="775">
        <f t="shared" si="48"/>
        <v>0</v>
      </c>
      <c r="J158" s="775">
        <f t="shared" si="48"/>
        <v>0</v>
      </c>
      <c r="K158" s="445">
        <f t="shared" si="48"/>
        <v>0</v>
      </c>
      <c r="L158" s="441">
        <f t="shared" si="48"/>
        <v>0</v>
      </c>
      <c r="M158" s="449">
        <f t="shared" si="48"/>
        <v>0</v>
      </c>
      <c r="N158" s="457">
        <f t="shared" ref="N158" si="49">N155+N156+N157</f>
        <v>0</v>
      </c>
      <c r="O158" s="752"/>
      <c r="P158" s="752"/>
      <c r="R158" s="45"/>
    </row>
    <row r="159" spans="2:18">
      <c r="B159" s="70"/>
      <c r="C159" s="39"/>
      <c r="D159" s="70"/>
      <c r="E159" s="39"/>
      <c r="F159" s="39"/>
      <c r="G159" s="40"/>
      <c r="H159" s="40"/>
      <c r="I159" s="40"/>
      <c r="J159" s="40"/>
      <c r="K159" s="40"/>
      <c r="L159" s="41"/>
      <c r="M159" s="42"/>
      <c r="N159" s="39"/>
      <c r="O159" s="41"/>
      <c r="P159" s="42"/>
      <c r="Q159" s="39"/>
    </row>
    <row r="160" spans="2:18" ht="17.25" thickBot="1">
      <c r="B160" s="38" t="s">
        <v>192</v>
      </c>
      <c r="C160" s="39"/>
      <c r="D160" s="70"/>
      <c r="E160" s="39"/>
      <c r="F160" s="39"/>
      <c r="G160" s="40"/>
      <c r="H160" s="40"/>
      <c r="I160" s="40"/>
      <c r="J160" s="40"/>
      <c r="K160" s="40"/>
      <c r="L160" s="41"/>
      <c r="M160" s="42"/>
      <c r="N160" s="39"/>
      <c r="O160" s="41"/>
      <c r="P160" s="42"/>
      <c r="Q160" s="39"/>
    </row>
    <row r="161" spans="2:21" ht="15" customHeight="1">
      <c r="B161" s="1026"/>
      <c r="C161" s="1027"/>
      <c r="D161" s="1028"/>
      <c r="E161" s="384" t="str">
        <f t="shared" ref="E161:P161" si="50">E108</f>
        <v>４月</v>
      </c>
      <c r="F161" s="384" t="str">
        <f t="shared" si="50"/>
        <v>５月</v>
      </c>
      <c r="G161" s="384" t="str">
        <f t="shared" si="50"/>
        <v>６月</v>
      </c>
      <c r="H161" s="384" t="str">
        <f t="shared" si="50"/>
        <v>７月</v>
      </c>
      <c r="I161" s="384" t="str">
        <f t="shared" si="50"/>
        <v>８月</v>
      </c>
      <c r="J161" s="384" t="str">
        <f t="shared" si="50"/>
        <v>９月</v>
      </c>
      <c r="K161" s="384" t="str">
        <f t="shared" si="50"/>
        <v>１０月</v>
      </c>
      <c r="L161" s="384" t="str">
        <f t="shared" si="50"/>
        <v>１１月</v>
      </c>
      <c r="M161" s="384" t="str">
        <f t="shared" si="50"/>
        <v>１２月</v>
      </c>
      <c r="N161" s="384" t="str">
        <f t="shared" si="50"/>
        <v>１月</v>
      </c>
      <c r="O161" s="384" t="str">
        <f t="shared" si="50"/>
        <v>２月</v>
      </c>
      <c r="P161" s="384" t="str">
        <f t="shared" si="50"/>
        <v>３月</v>
      </c>
      <c r="Q161" s="367" t="s">
        <v>39</v>
      </c>
    </row>
    <row r="162" spans="2:21" ht="15" customHeight="1">
      <c r="B162" s="738" t="s">
        <v>88</v>
      </c>
      <c r="C162" s="46" t="s">
        <v>483</v>
      </c>
      <c r="D162" s="47" t="s">
        <v>118</v>
      </c>
      <c r="E162" s="220">
        <f t="shared" ref="E162:P162" si="51">$E$140*E$47</f>
        <v>0</v>
      </c>
      <c r="F162" s="220">
        <f t="shared" si="51"/>
        <v>0</v>
      </c>
      <c r="G162" s="220">
        <f t="shared" si="51"/>
        <v>0</v>
      </c>
      <c r="H162" s="220">
        <f t="shared" si="51"/>
        <v>0</v>
      </c>
      <c r="I162" s="220">
        <f t="shared" si="51"/>
        <v>0</v>
      </c>
      <c r="J162" s="220">
        <f t="shared" si="51"/>
        <v>0</v>
      </c>
      <c r="K162" s="220">
        <f t="shared" si="51"/>
        <v>0</v>
      </c>
      <c r="L162" s="220">
        <f t="shared" si="51"/>
        <v>0</v>
      </c>
      <c r="M162" s="220">
        <f t="shared" si="51"/>
        <v>0</v>
      </c>
      <c r="N162" s="220">
        <f t="shared" si="51"/>
        <v>0</v>
      </c>
      <c r="O162" s="220">
        <f t="shared" si="51"/>
        <v>0</v>
      </c>
      <c r="P162" s="220">
        <f t="shared" si="51"/>
        <v>0</v>
      </c>
      <c r="Q162" s="401">
        <f t="shared" ref="Q162:Q194" si="52">SUM(E162:P162)</f>
        <v>0</v>
      </c>
    </row>
    <row r="163" spans="2:21" ht="15" customHeight="1">
      <c r="B163" s="739"/>
      <c r="C163" s="50" t="s">
        <v>209</v>
      </c>
      <c r="D163" s="51" t="s">
        <v>118</v>
      </c>
      <c r="E163" s="221">
        <f>$F$140*E48</f>
        <v>0</v>
      </c>
      <c r="F163" s="222">
        <f t="shared" ref="F163:P163" si="53">$F$140*F48</f>
        <v>0</v>
      </c>
      <c r="G163" s="222">
        <f t="shared" si="53"/>
        <v>0</v>
      </c>
      <c r="H163" s="222">
        <f t="shared" si="53"/>
        <v>0</v>
      </c>
      <c r="I163" s="222">
        <f t="shared" si="53"/>
        <v>0</v>
      </c>
      <c r="J163" s="222">
        <f t="shared" si="53"/>
        <v>0</v>
      </c>
      <c r="K163" s="222">
        <f t="shared" si="53"/>
        <v>0</v>
      </c>
      <c r="L163" s="222">
        <f t="shared" si="53"/>
        <v>0</v>
      </c>
      <c r="M163" s="222">
        <f t="shared" si="53"/>
        <v>0</v>
      </c>
      <c r="N163" s="222">
        <f t="shared" si="53"/>
        <v>0</v>
      </c>
      <c r="O163" s="222">
        <f t="shared" si="53"/>
        <v>0</v>
      </c>
      <c r="P163" s="223">
        <f t="shared" si="53"/>
        <v>0</v>
      </c>
      <c r="Q163" s="402">
        <f t="shared" si="52"/>
        <v>0</v>
      </c>
    </row>
    <row r="164" spans="2:21" ht="15" customHeight="1">
      <c r="B164" s="739"/>
      <c r="C164" s="50" t="s">
        <v>66</v>
      </c>
      <c r="D164" s="51" t="s">
        <v>118</v>
      </c>
      <c r="E164" s="221">
        <f t="shared" ref="E164:P164" si="54">$G$140*E49</f>
        <v>0</v>
      </c>
      <c r="F164" s="222">
        <f t="shared" si="54"/>
        <v>0</v>
      </c>
      <c r="G164" s="222">
        <f t="shared" si="54"/>
        <v>0</v>
      </c>
      <c r="H164" s="222">
        <f t="shared" si="54"/>
        <v>0</v>
      </c>
      <c r="I164" s="222">
        <f t="shared" si="54"/>
        <v>0</v>
      </c>
      <c r="J164" s="222">
        <f t="shared" si="54"/>
        <v>0</v>
      </c>
      <c r="K164" s="222">
        <f t="shared" si="54"/>
        <v>0</v>
      </c>
      <c r="L164" s="222">
        <f t="shared" si="54"/>
        <v>0</v>
      </c>
      <c r="M164" s="222">
        <f t="shared" si="54"/>
        <v>0</v>
      </c>
      <c r="N164" s="222">
        <f t="shared" si="54"/>
        <v>0</v>
      </c>
      <c r="O164" s="222">
        <f t="shared" si="54"/>
        <v>0</v>
      </c>
      <c r="P164" s="223">
        <f t="shared" si="54"/>
        <v>0</v>
      </c>
      <c r="Q164" s="402">
        <f t="shared" si="52"/>
        <v>0</v>
      </c>
    </row>
    <row r="165" spans="2:21" ht="15" customHeight="1">
      <c r="B165" s="739"/>
      <c r="C165" s="50" t="s">
        <v>206</v>
      </c>
      <c r="D165" s="51" t="s">
        <v>118</v>
      </c>
      <c r="E165" s="221">
        <f>$H$140*E50</f>
        <v>0</v>
      </c>
      <c r="F165" s="222">
        <f t="shared" ref="F165:P165" si="55">$H$140*F50</f>
        <v>0</v>
      </c>
      <c r="G165" s="222">
        <f t="shared" si="55"/>
        <v>0</v>
      </c>
      <c r="H165" s="222">
        <f t="shared" si="55"/>
        <v>0</v>
      </c>
      <c r="I165" s="222">
        <f t="shared" si="55"/>
        <v>0</v>
      </c>
      <c r="J165" s="222">
        <f t="shared" si="55"/>
        <v>0</v>
      </c>
      <c r="K165" s="222">
        <f t="shared" si="55"/>
        <v>0</v>
      </c>
      <c r="L165" s="222">
        <f t="shared" si="55"/>
        <v>0</v>
      </c>
      <c r="M165" s="222">
        <f t="shared" si="55"/>
        <v>0</v>
      </c>
      <c r="N165" s="222">
        <f t="shared" si="55"/>
        <v>0</v>
      </c>
      <c r="O165" s="222">
        <f t="shared" si="55"/>
        <v>0</v>
      </c>
      <c r="P165" s="223">
        <f t="shared" si="55"/>
        <v>0</v>
      </c>
      <c r="Q165" s="402">
        <f t="shared" si="52"/>
        <v>0</v>
      </c>
    </row>
    <row r="166" spans="2:21" ht="15" customHeight="1">
      <c r="B166" s="739"/>
      <c r="C166" s="50" t="s">
        <v>205</v>
      </c>
      <c r="D166" s="51" t="s">
        <v>99</v>
      </c>
      <c r="E166" s="221">
        <f>$I$140*E51</f>
        <v>0</v>
      </c>
      <c r="F166" s="222">
        <f t="shared" ref="F166:P166" si="56">$I$140*F51</f>
        <v>0</v>
      </c>
      <c r="G166" s="222">
        <f t="shared" si="56"/>
        <v>0</v>
      </c>
      <c r="H166" s="222">
        <f t="shared" si="56"/>
        <v>0</v>
      </c>
      <c r="I166" s="222">
        <f t="shared" si="56"/>
        <v>0</v>
      </c>
      <c r="J166" s="222">
        <f t="shared" si="56"/>
        <v>0</v>
      </c>
      <c r="K166" s="222">
        <f t="shared" si="56"/>
        <v>0</v>
      </c>
      <c r="L166" s="222">
        <f t="shared" si="56"/>
        <v>0</v>
      </c>
      <c r="M166" s="222">
        <f t="shared" si="56"/>
        <v>0</v>
      </c>
      <c r="N166" s="222">
        <f t="shared" si="56"/>
        <v>0</v>
      </c>
      <c r="O166" s="222">
        <f t="shared" si="56"/>
        <v>0</v>
      </c>
      <c r="P166" s="223">
        <f t="shared" si="56"/>
        <v>0</v>
      </c>
      <c r="Q166" s="402">
        <f>SUM(E166:P166)</f>
        <v>0</v>
      </c>
    </row>
    <row r="167" spans="2:21" ht="15" customHeight="1">
      <c r="B167" s="739"/>
      <c r="C167" s="50" t="s">
        <v>72</v>
      </c>
      <c r="D167" s="51" t="s">
        <v>118</v>
      </c>
      <c r="E167" s="221">
        <f>$J$140*E52</f>
        <v>0</v>
      </c>
      <c r="F167" s="222">
        <f t="shared" ref="F167:P167" si="57">$J$140*F52</f>
        <v>0</v>
      </c>
      <c r="G167" s="222">
        <f t="shared" si="57"/>
        <v>0</v>
      </c>
      <c r="H167" s="222">
        <f t="shared" si="57"/>
        <v>0</v>
      </c>
      <c r="I167" s="222">
        <f t="shared" si="57"/>
        <v>0</v>
      </c>
      <c r="J167" s="222">
        <f t="shared" si="57"/>
        <v>0</v>
      </c>
      <c r="K167" s="222">
        <f t="shared" si="57"/>
        <v>0</v>
      </c>
      <c r="L167" s="222">
        <f t="shared" si="57"/>
        <v>0</v>
      </c>
      <c r="M167" s="222">
        <f t="shared" si="57"/>
        <v>0</v>
      </c>
      <c r="N167" s="222">
        <f t="shared" si="57"/>
        <v>0</v>
      </c>
      <c r="O167" s="222">
        <f t="shared" si="57"/>
        <v>0</v>
      </c>
      <c r="P167" s="223">
        <f t="shared" si="57"/>
        <v>0</v>
      </c>
      <c r="Q167" s="402">
        <f t="shared" si="52"/>
        <v>0</v>
      </c>
    </row>
    <row r="168" spans="2:21" ht="15" customHeight="1">
      <c r="B168" s="739"/>
      <c r="C168" s="50" t="s">
        <v>74</v>
      </c>
      <c r="D168" s="51" t="s">
        <v>118</v>
      </c>
      <c r="E168" s="221">
        <f>IF($K$140="",0,$K$140*E53)</f>
        <v>0</v>
      </c>
      <c r="F168" s="222">
        <f t="shared" ref="F168:P168" si="58">IF($K$140="",0,$K$140*F53)</f>
        <v>0</v>
      </c>
      <c r="G168" s="222">
        <f t="shared" si="58"/>
        <v>0</v>
      </c>
      <c r="H168" s="222">
        <f t="shared" si="58"/>
        <v>0</v>
      </c>
      <c r="I168" s="222">
        <f t="shared" si="58"/>
        <v>0</v>
      </c>
      <c r="J168" s="222">
        <f t="shared" si="58"/>
        <v>0</v>
      </c>
      <c r="K168" s="222">
        <f t="shared" si="58"/>
        <v>0</v>
      </c>
      <c r="L168" s="222">
        <f t="shared" si="58"/>
        <v>0</v>
      </c>
      <c r="M168" s="222">
        <f t="shared" si="58"/>
        <v>0</v>
      </c>
      <c r="N168" s="222">
        <f t="shared" si="58"/>
        <v>0</v>
      </c>
      <c r="O168" s="222">
        <f t="shared" si="58"/>
        <v>0</v>
      </c>
      <c r="P168" s="223">
        <f t="shared" si="58"/>
        <v>0</v>
      </c>
      <c r="Q168" s="402">
        <f t="shared" si="52"/>
        <v>0</v>
      </c>
    </row>
    <row r="169" spans="2:21" ht="15" customHeight="1">
      <c r="B169" s="739"/>
      <c r="C169" s="50" t="str">
        <f>C28</f>
        <v>熱源（その他）</v>
      </c>
      <c r="D169" s="51" t="s">
        <v>99</v>
      </c>
      <c r="E169" s="224">
        <f>IF($L$140="",0,$L$140*E54)</f>
        <v>0</v>
      </c>
      <c r="F169" s="224">
        <f t="shared" ref="F169:P169" si="59">IF($L$140="",0,$L$140*F54)</f>
        <v>0</v>
      </c>
      <c r="G169" s="224">
        <f t="shared" si="59"/>
        <v>0</v>
      </c>
      <c r="H169" s="224">
        <f t="shared" si="59"/>
        <v>0</v>
      </c>
      <c r="I169" s="224">
        <f t="shared" si="59"/>
        <v>0</v>
      </c>
      <c r="J169" s="224">
        <f t="shared" si="59"/>
        <v>0</v>
      </c>
      <c r="K169" s="224">
        <f t="shared" si="59"/>
        <v>0</v>
      </c>
      <c r="L169" s="224">
        <f t="shared" si="59"/>
        <v>0</v>
      </c>
      <c r="M169" s="224">
        <f t="shared" si="59"/>
        <v>0</v>
      </c>
      <c r="N169" s="224">
        <f t="shared" si="59"/>
        <v>0</v>
      </c>
      <c r="O169" s="224">
        <f t="shared" si="59"/>
        <v>0</v>
      </c>
      <c r="P169" s="224">
        <f t="shared" si="59"/>
        <v>0</v>
      </c>
      <c r="Q169" s="406">
        <f t="shared" si="52"/>
        <v>0</v>
      </c>
    </row>
    <row r="170" spans="2:21" ht="15" customHeight="1">
      <c r="B170" s="738" t="s">
        <v>320</v>
      </c>
      <c r="C170" s="46" t="s">
        <v>483</v>
      </c>
      <c r="D170" s="47" t="s">
        <v>118</v>
      </c>
      <c r="E170" s="572">
        <f t="shared" ref="E170:P170" si="60">E$55*$E$140</f>
        <v>0</v>
      </c>
      <c r="F170" s="220">
        <f t="shared" si="60"/>
        <v>0</v>
      </c>
      <c r="G170" s="220">
        <f t="shared" si="60"/>
        <v>0</v>
      </c>
      <c r="H170" s="220">
        <f t="shared" si="60"/>
        <v>0</v>
      </c>
      <c r="I170" s="220">
        <f t="shared" si="60"/>
        <v>0</v>
      </c>
      <c r="J170" s="220">
        <f t="shared" si="60"/>
        <v>0</v>
      </c>
      <c r="K170" s="220">
        <f t="shared" si="60"/>
        <v>0</v>
      </c>
      <c r="L170" s="220">
        <f t="shared" si="60"/>
        <v>0</v>
      </c>
      <c r="M170" s="220">
        <f t="shared" si="60"/>
        <v>0</v>
      </c>
      <c r="N170" s="220">
        <f t="shared" si="60"/>
        <v>0</v>
      </c>
      <c r="O170" s="220">
        <f t="shared" si="60"/>
        <v>0</v>
      </c>
      <c r="P170" s="220">
        <f t="shared" si="60"/>
        <v>0</v>
      </c>
      <c r="Q170" s="403">
        <f t="shared" si="52"/>
        <v>0</v>
      </c>
    </row>
    <row r="171" spans="2:21" ht="15" customHeight="1">
      <c r="B171" s="746" t="s">
        <v>91</v>
      </c>
      <c r="C171" s="46" t="s">
        <v>483</v>
      </c>
      <c r="D171" s="47" t="s">
        <v>118</v>
      </c>
      <c r="E171" s="220">
        <f t="shared" ref="E171:P171" si="61">E$56*$E$140</f>
        <v>0</v>
      </c>
      <c r="F171" s="220">
        <f t="shared" si="61"/>
        <v>0</v>
      </c>
      <c r="G171" s="220">
        <f t="shared" si="61"/>
        <v>0</v>
      </c>
      <c r="H171" s="220">
        <f t="shared" si="61"/>
        <v>0</v>
      </c>
      <c r="I171" s="220">
        <f t="shared" si="61"/>
        <v>0</v>
      </c>
      <c r="J171" s="220">
        <f t="shared" si="61"/>
        <v>0</v>
      </c>
      <c r="K171" s="220">
        <f t="shared" si="61"/>
        <v>0</v>
      </c>
      <c r="L171" s="220">
        <f t="shared" si="61"/>
        <v>0</v>
      </c>
      <c r="M171" s="220">
        <f t="shared" si="61"/>
        <v>0</v>
      </c>
      <c r="N171" s="220">
        <f t="shared" si="61"/>
        <v>0</v>
      </c>
      <c r="O171" s="220">
        <f t="shared" si="61"/>
        <v>0</v>
      </c>
      <c r="P171" s="220">
        <f t="shared" si="61"/>
        <v>0</v>
      </c>
      <c r="Q171" s="403">
        <f t="shared" si="52"/>
        <v>0</v>
      </c>
    </row>
    <row r="172" spans="2:21" ht="15" customHeight="1">
      <c r="B172" s="1029" t="s">
        <v>25</v>
      </c>
      <c r="C172" s="46" t="s">
        <v>214</v>
      </c>
      <c r="D172" s="47" t="s">
        <v>118</v>
      </c>
      <c r="E172" s="220">
        <f>E$57*$F$140</f>
        <v>0</v>
      </c>
      <c r="F172" s="220">
        <f t="shared" ref="F172:P172" si="62">F$57*$H$140</f>
        <v>0</v>
      </c>
      <c r="G172" s="220">
        <f t="shared" si="62"/>
        <v>0</v>
      </c>
      <c r="H172" s="220">
        <f t="shared" si="62"/>
        <v>0</v>
      </c>
      <c r="I172" s="220">
        <f t="shared" si="62"/>
        <v>0</v>
      </c>
      <c r="J172" s="220">
        <f t="shared" si="62"/>
        <v>0</v>
      </c>
      <c r="K172" s="220">
        <f t="shared" si="62"/>
        <v>0</v>
      </c>
      <c r="L172" s="220">
        <f t="shared" si="62"/>
        <v>0</v>
      </c>
      <c r="M172" s="220">
        <f t="shared" si="62"/>
        <v>0</v>
      </c>
      <c r="N172" s="220">
        <f t="shared" si="62"/>
        <v>0</v>
      </c>
      <c r="O172" s="220">
        <f t="shared" si="62"/>
        <v>0</v>
      </c>
      <c r="P172" s="220">
        <f t="shared" si="62"/>
        <v>0</v>
      </c>
      <c r="Q172" s="403">
        <f t="shared" si="52"/>
        <v>0</v>
      </c>
      <c r="U172" s="458">
        <f>事業報告書!J10</f>
        <v>0</v>
      </c>
    </row>
    <row r="173" spans="2:21" ht="15" customHeight="1">
      <c r="B173" s="1030"/>
      <c r="C173" s="50" t="s">
        <v>66</v>
      </c>
      <c r="D173" s="76" t="s">
        <v>99</v>
      </c>
      <c r="E173" s="221">
        <f t="shared" ref="E173:P173" si="63">E58*$G$140</f>
        <v>0</v>
      </c>
      <c r="F173" s="222">
        <f t="shared" si="63"/>
        <v>0</v>
      </c>
      <c r="G173" s="222">
        <f t="shared" si="63"/>
        <v>0</v>
      </c>
      <c r="H173" s="222">
        <f t="shared" si="63"/>
        <v>0</v>
      </c>
      <c r="I173" s="222">
        <f t="shared" si="63"/>
        <v>0</v>
      </c>
      <c r="J173" s="222">
        <f t="shared" si="63"/>
        <v>0</v>
      </c>
      <c r="K173" s="222">
        <f t="shared" si="63"/>
        <v>0</v>
      </c>
      <c r="L173" s="222">
        <f t="shared" si="63"/>
        <v>0</v>
      </c>
      <c r="M173" s="222">
        <f t="shared" si="63"/>
        <v>0</v>
      </c>
      <c r="N173" s="222">
        <f t="shared" si="63"/>
        <v>0</v>
      </c>
      <c r="O173" s="222">
        <f t="shared" si="63"/>
        <v>0</v>
      </c>
      <c r="P173" s="223">
        <f t="shared" si="63"/>
        <v>0</v>
      </c>
      <c r="Q173" s="405">
        <f>SUM(E173:P173)</f>
        <v>0</v>
      </c>
    </row>
    <row r="174" spans="2:21" ht="15" customHeight="1">
      <c r="B174" s="1031"/>
      <c r="C174" s="50" t="s">
        <v>206</v>
      </c>
      <c r="D174" s="51" t="s">
        <v>118</v>
      </c>
      <c r="E174" s="221">
        <f>E$59*$H$140</f>
        <v>0</v>
      </c>
      <c r="F174" s="222">
        <f t="shared" ref="F174:P174" si="64">F$59*$H$140</f>
        <v>0</v>
      </c>
      <c r="G174" s="222">
        <f t="shared" si="64"/>
        <v>0</v>
      </c>
      <c r="H174" s="222">
        <f t="shared" si="64"/>
        <v>0</v>
      </c>
      <c r="I174" s="222">
        <f t="shared" si="64"/>
        <v>0</v>
      </c>
      <c r="J174" s="222">
        <f t="shared" si="64"/>
        <v>0</v>
      </c>
      <c r="K174" s="222">
        <f t="shared" si="64"/>
        <v>0</v>
      </c>
      <c r="L174" s="222">
        <f t="shared" si="64"/>
        <v>0</v>
      </c>
      <c r="M174" s="222">
        <f t="shared" si="64"/>
        <v>0</v>
      </c>
      <c r="N174" s="222">
        <f t="shared" si="64"/>
        <v>0</v>
      </c>
      <c r="O174" s="222">
        <f t="shared" si="64"/>
        <v>0</v>
      </c>
      <c r="P174" s="223">
        <f t="shared" si="64"/>
        <v>0</v>
      </c>
      <c r="Q174" s="402">
        <f t="shared" si="52"/>
        <v>0</v>
      </c>
    </row>
    <row r="175" spans="2:21" ht="15" customHeight="1">
      <c r="B175" s="1032"/>
      <c r="C175" s="73" t="s">
        <v>205</v>
      </c>
      <c r="D175" s="51" t="s">
        <v>99</v>
      </c>
      <c r="E175" s="221">
        <f>E60*$I$140</f>
        <v>0</v>
      </c>
      <c r="F175" s="222">
        <f t="shared" ref="F175:P175" si="65">F60*$I$140</f>
        <v>0</v>
      </c>
      <c r="G175" s="222">
        <f t="shared" si="65"/>
        <v>0</v>
      </c>
      <c r="H175" s="222">
        <f t="shared" si="65"/>
        <v>0</v>
      </c>
      <c r="I175" s="222">
        <f t="shared" si="65"/>
        <v>0</v>
      </c>
      <c r="J175" s="222">
        <f t="shared" si="65"/>
        <v>0</v>
      </c>
      <c r="K175" s="222">
        <f t="shared" si="65"/>
        <v>0</v>
      </c>
      <c r="L175" s="222">
        <f t="shared" si="65"/>
        <v>0</v>
      </c>
      <c r="M175" s="222">
        <f t="shared" si="65"/>
        <v>0</v>
      </c>
      <c r="N175" s="222">
        <f t="shared" si="65"/>
        <v>0</v>
      </c>
      <c r="O175" s="222">
        <f t="shared" si="65"/>
        <v>0</v>
      </c>
      <c r="P175" s="223">
        <f t="shared" si="65"/>
        <v>0</v>
      </c>
      <c r="Q175" s="406">
        <f>SUM(E175:P175)</f>
        <v>0</v>
      </c>
    </row>
    <row r="176" spans="2:21" ht="15" customHeight="1">
      <c r="B176" s="1033"/>
      <c r="C176" s="54" t="s">
        <v>72</v>
      </c>
      <c r="D176" s="51" t="s">
        <v>99</v>
      </c>
      <c r="E176" s="225">
        <f>E$61*$J$140</f>
        <v>0</v>
      </c>
      <c r="F176" s="225">
        <f t="shared" ref="F176:P176" si="66">F$61*$J$140</f>
        <v>0</v>
      </c>
      <c r="G176" s="225">
        <f t="shared" si="66"/>
        <v>0</v>
      </c>
      <c r="H176" s="225">
        <f t="shared" si="66"/>
        <v>0</v>
      </c>
      <c r="I176" s="225">
        <f t="shared" si="66"/>
        <v>0</v>
      </c>
      <c r="J176" s="225">
        <f t="shared" si="66"/>
        <v>0</v>
      </c>
      <c r="K176" s="225">
        <f t="shared" si="66"/>
        <v>0</v>
      </c>
      <c r="L176" s="225">
        <f t="shared" si="66"/>
        <v>0</v>
      </c>
      <c r="M176" s="225">
        <f t="shared" si="66"/>
        <v>0</v>
      </c>
      <c r="N176" s="225">
        <f t="shared" si="66"/>
        <v>0</v>
      </c>
      <c r="O176" s="225">
        <f t="shared" si="66"/>
        <v>0</v>
      </c>
      <c r="P176" s="225">
        <f t="shared" si="66"/>
        <v>0</v>
      </c>
      <c r="Q176" s="404">
        <f t="shared" si="52"/>
        <v>0</v>
      </c>
    </row>
    <row r="177" spans="2:17" ht="15" customHeight="1">
      <c r="B177" s="738" t="s">
        <v>18</v>
      </c>
      <c r="C177" s="46" t="s">
        <v>483</v>
      </c>
      <c r="D177" s="47" t="s">
        <v>118</v>
      </c>
      <c r="E177" s="220">
        <f t="shared" ref="E177:P177" si="67">E$62*$E$140</f>
        <v>0</v>
      </c>
      <c r="F177" s="220">
        <f t="shared" si="67"/>
        <v>0</v>
      </c>
      <c r="G177" s="220">
        <f t="shared" si="67"/>
        <v>0</v>
      </c>
      <c r="H177" s="220">
        <f t="shared" si="67"/>
        <v>0</v>
      </c>
      <c r="I177" s="220">
        <f t="shared" si="67"/>
        <v>0</v>
      </c>
      <c r="J177" s="220">
        <f t="shared" si="67"/>
        <v>0</v>
      </c>
      <c r="K177" s="220">
        <f t="shared" si="67"/>
        <v>0</v>
      </c>
      <c r="L177" s="220">
        <f t="shared" si="67"/>
        <v>0</v>
      </c>
      <c r="M177" s="220">
        <f t="shared" si="67"/>
        <v>0</v>
      </c>
      <c r="N177" s="220">
        <f t="shared" si="67"/>
        <v>0</v>
      </c>
      <c r="O177" s="220">
        <f t="shared" si="67"/>
        <v>0</v>
      </c>
      <c r="P177" s="220">
        <f t="shared" si="67"/>
        <v>0</v>
      </c>
      <c r="Q177" s="403">
        <f t="shared" si="52"/>
        <v>0</v>
      </c>
    </row>
    <row r="178" spans="2:17" ht="15" customHeight="1">
      <c r="B178" s="746" t="s">
        <v>19</v>
      </c>
      <c r="C178" s="46" t="s">
        <v>483</v>
      </c>
      <c r="D178" s="47" t="s">
        <v>118</v>
      </c>
      <c r="E178" s="220">
        <f t="shared" ref="E178:P178" si="68">E$63*$E$140</f>
        <v>0</v>
      </c>
      <c r="F178" s="220">
        <f t="shared" si="68"/>
        <v>0</v>
      </c>
      <c r="G178" s="220">
        <f t="shared" si="68"/>
        <v>0</v>
      </c>
      <c r="H178" s="220">
        <f t="shared" si="68"/>
        <v>0</v>
      </c>
      <c r="I178" s="220">
        <f t="shared" si="68"/>
        <v>0</v>
      </c>
      <c r="J178" s="220">
        <f t="shared" si="68"/>
        <v>0</v>
      </c>
      <c r="K178" s="220">
        <f t="shared" si="68"/>
        <v>0</v>
      </c>
      <c r="L178" s="220">
        <f t="shared" si="68"/>
        <v>0</v>
      </c>
      <c r="M178" s="220">
        <f t="shared" si="68"/>
        <v>0</v>
      </c>
      <c r="N178" s="220">
        <f t="shared" si="68"/>
        <v>0</v>
      </c>
      <c r="O178" s="220">
        <f t="shared" si="68"/>
        <v>0</v>
      </c>
      <c r="P178" s="220">
        <f t="shared" si="68"/>
        <v>0</v>
      </c>
      <c r="Q178" s="403">
        <f t="shared" si="52"/>
        <v>0</v>
      </c>
    </row>
    <row r="179" spans="2:17" ht="15" customHeight="1">
      <c r="B179" s="738" t="s">
        <v>20</v>
      </c>
      <c r="C179" s="46" t="s">
        <v>483</v>
      </c>
      <c r="D179" s="47" t="s">
        <v>118</v>
      </c>
      <c r="E179" s="220">
        <f t="shared" ref="E179:P179" si="69">E$64*$E$140</f>
        <v>0</v>
      </c>
      <c r="F179" s="220">
        <f t="shared" si="69"/>
        <v>0</v>
      </c>
      <c r="G179" s="220">
        <f t="shared" si="69"/>
        <v>0</v>
      </c>
      <c r="H179" s="220">
        <f t="shared" si="69"/>
        <v>0</v>
      </c>
      <c r="I179" s="220">
        <f t="shared" si="69"/>
        <v>0</v>
      </c>
      <c r="J179" s="220">
        <f t="shared" si="69"/>
        <v>0</v>
      </c>
      <c r="K179" s="220">
        <f t="shared" si="69"/>
        <v>0</v>
      </c>
      <c r="L179" s="220">
        <f t="shared" si="69"/>
        <v>0</v>
      </c>
      <c r="M179" s="220">
        <f t="shared" si="69"/>
        <v>0</v>
      </c>
      <c r="N179" s="220">
        <f t="shared" si="69"/>
        <v>0</v>
      </c>
      <c r="O179" s="220">
        <f t="shared" si="69"/>
        <v>0</v>
      </c>
      <c r="P179" s="220">
        <f t="shared" si="69"/>
        <v>0</v>
      </c>
      <c r="Q179" s="403">
        <f t="shared" si="52"/>
        <v>0</v>
      </c>
    </row>
    <row r="180" spans="2:17" ht="15" customHeight="1">
      <c r="B180" s="739"/>
      <c r="C180" s="50" t="s">
        <v>209</v>
      </c>
      <c r="D180" s="51" t="s">
        <v>118</v>
      </c>
      <c r="E180" s="221">
        <f>E$65*$F$140</f>
        <v>0</v>
      </c>
      <c r="F180" s="222">
        <f t="shared" ref="F180:P180" si="70">F$65*$F$140</f>
        <v>0</v>
      </c>
      <c r="G180" s="222">
        <f t="shared" si="70"/>
        <v>0</v>
      </c>
      <c r="H180" s="222">
        <f t="shared" si="70"/>
        <v>0</v>
      </c>
      <c r="I180" s="222">
        <f t="shared" si="70"/>
        <v>0</v>
      </c>
      <c r="J180" s="222">
        <f t="shared" si="70"/>
        <v>0</v>
      </c>
      <c r="K180" s="222">
        <f t="shared" si="70"/>
        <v>0</v>
      </c>
      <c r="L180" s="222">
        <f t="shared" si="70"/>
        <v>0</v>
      </c>
      <c r="M180" s="222">
        <f t="shared" si="70"/>
        <v>0</v>
      </c>
      <c r="N180" s="222">
        <f t="shared" si="70"/>
        <v>0</v>
      </c>
      <c r="O180" s="222">
        <f t="shared" si="70"/>
        <v>0</v>
      </c>
      <c r="P180" s="223">
        <f t="shared" si="70"/>
        <v>0</v>
      </c>
      <c r="Q180" s="402">
        <f t="shared" si="52"/>
        <v>0</v>
      </c>
    </row>
    <row r="181" spans="2:17" ht="15" customHeight="1">
      <c r="B181" s="739"/>
      <c r="C181" s="50" t="s">
        <v>66</v>
      </c>
      <c r="D181" s="51" t="s">
        <v>118</v>
      </c>
      <c r="E181" s="221">
        <f t="shared" ref="E181:P181" si="71">E$66*$G$140</f>
        <v>0</v>
      </c>
      <c r="F181" s="222">
        <f t="shared" si="71"/>
        <v>0</v>
      </c>
      <c r="G181" s="222">
        <f t="shared" si="71"/>
        <v>0</v>
      </c>
      <c r="H181" s="222">
        <f t="shared" si="71"/>
        <v>0</v>
      </c>
      <c r="I181" s="222">
        <f t="shared" si="71"/>
        <v>0</v>
      </c>
      <c r="J181" s="222">
        <f t="shared" si="71"/>
        <v>0</v>
      </c>
      <c r="K181" s="222">
        <f t="shared" si="71"/>
        <v>0</v>
      </c>
      <c r="L181" s="222">
        <f t="shared" si="71"/>
        <v>0</v>
      </c>
      <c r="M181" s="222">
        <f t="shared" si="71"/>
        <v>0</v>
      </c>
      <c r="N181" s="222">
        <f t="shared" si="71"/>
        <v>0</v>
      </c>
      <c r="O181" s="222">
        <f t="shared" si="71"/>
        <v>0</v>
      </c>
      <c r="P181" s="223">
        <f t="shared" si="71"/>
        <v>0</v>
      </c>
      <c r="Q181" s="402">
        <f t="shared" si="52"/>
        <v>0</v>
      </c>
    </row>
    <row r="182" spans="2:17" ht="15" customHeight="1">
      <c r="B182" s="739"/>
      <c r="C182" s="50" t="s">
        <v>206</v>
      </c>
      <c r="D182" s="51" t="s">
        <v>118</v>
      </c>
      <c r="E182" s="221">
        <f>E$67*$H$140</f>
        <v>0</v>
      </c>
      <c r="F182" s="222">
        <f t="shared" ref="F182:P182" si="72">F$67*$H$140</f>
        <v>0</v>
      </c>
      <c r="G182" s="222">
        <f t="shared" si="72"/>
        <v>0</v>
      </c>
      <c r="H182" s="222">
        <f t="shared" si="72"/>
        <v>0</v>
      </c>
      <c r="I182" s="222">
        <f t="shared" si="72"/>
        <v>0</v>
      </c>
      <c r="J182" s="222">
        <f t="shared" si="72"/>
        <v>0</v>
      </c>
      <c r="K182" s="222">
        <f t="shared" si="72"/>
        <v>0</v>
      </c>
      <c r="L182" s="222">
        <f t="shared" si="72"/>
        <v>0</v>
      </c>
      <c r="M182" s="222">
        <f t="shared" si="72"/>
        <v>0</v>
      </c>
      <c r="N182" s="222">
        <f t="shared" si="72"/>
        <v>0</v>
      </c>
      <c r="O182" s="222">
        <f t="shared" si="72"/>
        <v>0</v>
      </c>
      <c r="P182" s="223">
        <f t="shared" si="72"/>
        <v>0</v>
      </c>
      <c r="Q182" s="402">
        <f t="shared" si="52"/>
        <v>0</v>
      </c>
    </row>
    <row r="183" spans="2:17" ht="15" customHeight="1">
      <c r="B183" s="739"/>
      <c r="C183" s="50" t="s">
        <v>205</v>
      </c>
      <c r="D183" s="51" t="s">
        <v>118</v>
      </c>
      <c r="E183" s="221">
        <f>E$68*$I$140</f>
        <v>0</v>
      </c>
      <c r="F183" s="222">
        <f t="shared" ref="F183:P183" si="73">F$68*$I$140</f>
        <v>0</v>
      </c>
      <c r="G183" s="222">
        <f t="shared" si="73"/>
        <v>0</v>
      </c>
      <c r="H183" s="222">
        <f t="shared" si="73"/>
        <v>0</v>
      </c>
      <c r="I183" s="222">
        <f t="shared" si="73"/>
        <v>0</v>
      </c>
      <c r="J183" s="222">
        <f t="shared" si="73"/>
        <v>0</v>
      </c>
      <c r="K183" s="222">
        <f t="shared" si="73"/>
        <v>0</v>
      </c>
      <c r="L183" s="222">
        <f t="shared" si="73"/>
        <v>0</v>
      </c>
      <c r="M183" s="222">
        <f t="shared" si="73"/>
        <v>0</v>
      </c>
      <c r="N183" s="222">
        <f t="shared" si="73"/>
        <v>0</v>
      </c>
      <c r="O183" s="222">
        <f t="shared" si="73"/>
        <v>0</v>
      </c>
      <c r="P183" s="223">
        <f t="shared" si="73"/>
        <v>0</v>
      </c>
      <c r="Q183" s="402">
        <f>SUM(E183:P183)</f>
        <v>0</v>
      </c>
    </row>
    <row r="184" spans="2:17" ht="15" customHeight="1">
      <c r="B184" s="739"/>
      <c r="C184" s="50" t="s">
        <v>72</v>
      </c>
      <c r="D184" s="51" t="s">
        <v>118</v>
      </c>
      <c r="E184" s="221">
        <f>E$69*$J$140</f>
        <v>0</v>
      </c>
      <c r="F184" s="222">
        <f t="shared" ref="F184:P184" si="74">F$69*$J$140</f>
        <v>0</v>
      </c>
      <c r="G184" s="222">
        <f t="shared" si="74"/>
        <v>0</v>
      </c>
      <c r="H184" s="222">
        <f t="shared" si="74"/>
        <v>0</v>
      </c>
      <c r="I184" s="222">
        <f t="shared" si="74"/>
        <v>0</v>
      </c>
      <c r="J184" s="222">
        <f t="shared" si="74"/>
        <v>0</v>
      </c>
      <c r="K184" s="222">
        <f t="shared" si="74"/>
        <v>0</v>
      </c>
      <c r="L184" s="222">
        <f t="shared" si="74"/>
        <v>0</v>
      </c>
      <c r="M184" s="222">
        <f t="shared" si="74"/>
        <v>0</v>
      </c>
      <c r="N184" s="222">
        <f t="shared" si="74"/>
        <v>0</v>
      </c>
      <c r="O184" s="222">
        <f t="shared" si="74"/>
        <v>0</v>
      </c>
      <c r="P184" s="223">
        <f t="shared" si="74"/>
        <v>0</v>
      </c>
      <c r="Q184" s="402">
        <f t="shared" si="52"/>
        <v>0</v>
      </c>
    </row>
    <row r="185" spans="2:17" ht="15" customHeight="1">
      <c r="B185" s="740"/>
      <c r="C185" s="75" t="str">
        <f>C29</f>
        <v>給湯（その他）</v>
      </c>
      <c r="D185" s="76" t="s">
        <v>99</v>
      </c>
      <c r="E185" s="224">
        <f>IF($M$140="",0,$M$140*E70)</f>
        <v>0</v>
      </c>
      <c r="F185" s="224">
        <f t="shared" ref="F185:P185" si="75">IF($M$140="",0,$M$140*F70)</f>
        <v>0</v>
      </c>
      <c r="G185" s="224">
        <f t="shared" si="75"/>
        <v>0</v>
      </c>
      <c r="H185" s="224">
        <f t="shared" si="75"/>
        <v>0</v>
      </c>
      <c r="I185" s="224">
        <f t="shared" si="75"/>
        <v>0</v>
      </c>
      <c r="J185" s="224">
        <f t="shared" si="75"/>
        <v>0</v>
      </c>
      <c r="K185" s="224">
        <f t="shared" si="75"/>
        <v>0</v>
      </c>
      <c r="L185" s="224">
        <f t="shared" si="75"/>
        <v>0</v>
      </c>
      <c r="M185" s="224">
        <f t="shared" si="75"/>
        <v>0</v>
      </c>
      <c r="N185" s="224">
        <f t="shared" si="75"/>
        <v>0</v>
      </c>
      <c r="O185" s="224">
        <f t="shared" si="75"/>
        <v>0</v>
      </c>
      <c r="P185" s="246">
        <f t="shared" si="75"/>
        <v>0</v>
      </c>
      <c r="Q185" s="405">
        <f>SUM(E185:P185)</f>
        <v>0</v>
      </c>
    </row>
    <row r="186" spans="2:17" ht="15" customHeight="1">
      <c r="B186" s="746" t="s">
        <v>21</v>
      </c>
      <c r="C186" s="46" t="s">
        <v>483</v>
      </c>
      <c r="D186" s="47" t="s">
        <v>118</v>
      </c>
      <c r="E186" s="220">
        <f t="shared" ref="E186:P186" si="76">E$71*$E$140</f>
        <v>0</v>
      </c>
      <c r="F186" s="220">
        <f t="shared" si="76"/>
        <v>0</v>
      </c>
      <c r="G186" s="220">
        <f t="shared" si="76"/>
        <v>0</v>
      </c>
      <c r="H186" s="220">
        <f t="shared" si="76"/>
        <v>0</v>
      </c>
      <c r="I186" s="220">
        <f t="shared" si="76"/>
        <v>0</v>
      </c>
      <c r="J186" s="220">
        <f t="shared" si="76"/>
        <v>0</v>
      </c>
      <c r="K186" s="220">
        <f t="shared" si="76"/>
        <v>0</v>
      </c>
      <c r="L186" s="220">
        <f t="shared" si="76"/>
        <v>0</v>
      </c>
      <c r="M186" s="220">
        <f t="shared" si="76"/>
        <v>0</v>
      </c>
      <c r="N186" s="220">
        <f t="shared" si="76"/>
        <v>0</v>
      </c>
      <c r="O186" s="220">
        <f t="shared" si="76"/>
        <v>0</v>
      </c>
      <c r="P186" s="220">
        <f t="shared" si="76"/>
        <v>0</v>
      </c>
      <c r="Q186" s="403">
        <f t="shared" si="52"/>
        <v>0</v>
      </c>
    </row>
    <row r="187" spans="2:17" ht="18.75" customHeight="1">
      <c r="B187" s="761" t="s">
        <v>443</v>
      </c>
      <c r="C187" s="46" t="s">
        <v>483</v>
      </c>
      <c r="D187" s="47" t="s">
        <v>118</v>
      </c>
      <c r="E187" s="220">
        <f t="shared" ref="E187:P187" si="77">E$72*$E$140</f>
        <v>0</v>
      </c>
      <c r="F187" s="220">
        <f t="shared" si="77"/>
        <v>0</v>
      </c>
      <c r="G187" s="220">
        <f t="shared" si="77"/>
        <v>0</v>
      </c>
      <c r="H187" s="220">
        <f t="shared" si="77"/>
        <v>0</v>
      </c>
      <c r="I187" s="220">
        <f t="shared" si="77"/>
        <v>0</v>
      </c>
      <c r="J187" s="220">
        <f t="shared" si="77"/>
        <v>0</v>
      </c>
      <c r="K187" s="220">
        <f t="shared" si="77"/>
        <v>0</v>
      </c>
      <c r="L187" s="220">
        <f t="shared" si="77"/>
        <v>0</v>
      </c>
      <c r="M187" s="220">
        <f t="shared" si="77"/>
        <v>0</v>
      </c>
      <c r="N187" s="220">
        <f t="shared" si="77"/>
        <v>0</v>
      </c>
      <c r="O187" s="220">
        <f t="shared" si="77"/>
        <v>0</v>
      </c>
      <c r="P187" s="220">
        <f t="shared" si="77"/>
        <v>0</v>
      </c>
      <c r="Q187" s="403">
        <f t="shared" ref="Q187" si="78">SUM(E187:P187)</f>
        <v>0</v>
      </c>
    </row>
    <row r="188" spans="2:17" ht="15" customHeight="1">
      <c r="B188" s="761" t="s">
        <v>439</v>
      </c>
      <c r="C188" s="46" t="s">
        <v>483</v>
      </c>
      <c r="D188" s="47" t="s">
        <v>118</v>
      </c>
      <c r="E188" s="226">
        <f t="shared" ref="E188:P188" si="79">E$73*$E$140</f>
        <v>0</v>
      </c>
      <c r="F188" s="227">
        <f t="shared" si="79"/>
        <v>0</v>
      </c>
      <c r="G188" s="227">
        <f t="shared" si="79"/>
        <v>0</v>
      </c>
      <c r="H188" s="227">
        <f t="shared" si="79"/>
        <v>0</v>
      </c>
      <c r="I188" s="227">
        <f t="shared" si="79"/>
        <v>0</v>
      </c>
      <c r="J188" s="227">
        <f t="shared" si="79"/>
        <v>0</v>
      </c>
      <c r="K188" s="227">
        <f t="shared" si="79"/>
        <v>0</v>
      </c>
      <c r="L188" s="227">
        <f t="shared" si="79"/>
        <v>0</v>
      </c>
      <c r="M188" s="227">
        <f t="shared" si="79"/>
        <v>0</v>
      </c>
      <c r="N188" s="227">
        <f t="shared" si="79"/>
        <v>0</v>
      </c>
      <c r="O188" s="227">
        <f t="shared" si="79"/>
        <v>0</v>
      </c>
      <c r="P188" s="228">
        <f t="shared" si="79"/>
        <v>0</v>
      </c>
      <c r="Q188" s="403">
        <f t="shared" si="52"/>
        <v>0</v>
      </c>
    </row>
    <row r="189" spans="2:17" ht="15" customHeight="1">
      <c r="B189" s="748"/>
      <c r="C189" s="50" t="s">
        <v>209</v>
      </c>
      <c r="D189" s="51" t="s">
        <v>118</v>
      </c>
      <c r="E189" s="221">
        <f>E$74*$F$140</f>
        <v>0</v>
      </c>
      <c r="F189" s="222">
        <f t="shared" ref="F189:P189" si="80">F$74*$F$140</f>
        <v>0</v>
      </c>
      <c r="G189" s="222">
        <f t="shared" si="80"/>
        <v>0</v>
      </c>
      <c r="H189" s="222">
        <f t="shared" si="80"/>
        <v>0</v>
      </c>
      <c r="I189" s="222">
        <f t="shared" si="80"/>
        <v>0</v>
      </c>
      <c r="J189" s="222">
        <f t="shared" si="80"/>
        <v>0</v>
      </c>
      <c r="K189" s="222">
        <f t="shared" si="80"/>
        <v>0</v>
      </c>
      <c r="L189" s="222">
        <f t="shared" si="80"/>
        <v>0</v>
      </c>
      <c r="M189" s="222">
        <f t="shared" si="80"/>
        <v>0</v>
      </c>
      <c r="N189" s="222">
        <f t="shared" si="80"/>
        <v>0</v>
      </c>
      <c r="O189" s="222">
        <f t="shared" si="80"/>
        <v>0</v>
      </c>
      <c r="P189" s="223">
        <f t="shared" si="80"/>
        <v>0</v>
      </c>
      <c r="Q189" s="402">
        <f t="shared" si="52"/>
        <v>0</v>
      </c>
    </row>
    <row r="190" spans="2:17" s="45" customFormat="1" ht="15" customHeight="1">
      <c r="B190" s="750"/>
      <c r="C190" s="54" t="s">
        <v>66</v>
      </c>
      <c r="D190" s="55" t="s">
        <v>99</v>
      </c>
      <c r="E190" s="225">
        <f t="shared" ref="E190:P190" si="81">E$75*$G$140</f>
        <v>0</v>
      </c>
      <c r="F190" s="225">
        <f t="shared" si="81"/>
        <v>0</v>
      </c>
      <c r="G190" s="225">
        <f t="shared" si="81"/>
        <v>0</v>
      </c>
      <c r="H190" s="225">
        <f t="shared" si="81"/>
        <v>0</v>
      </c>
      <c r="I190" s="225">
        <f t="shared" si="81"/>
        <v>0</v>
      </c>
      <c r="J190" s="225">
        <f t="shared" si="81"/>
        <v>0</v>
      </c>
      <c r="K190" s="225">
        <f t="shared" si="81"/>
        <v>0</v>
      </c>
      <c r="L190" s="225">
        <f t="shared" si="81"/>
        <v>0</v>
      </c>
      <c r="M190" s="225">
        <f t="shared" si="81"/>
        <v>0</v>
      </c>
      <c r="N190" s="225">
        <f t="shared" si="81"/>
        <v>0</v>
      </c>
      <c r="O190" s="225">
        <f t="shared" si="81"/>
        <v>0</v>
      </c>
      <c r="P190" s="225">
        <f t="shared" si="81"/>
        <v>0</v>
      </c>
      <c r="Q190" s="404">
        <f t="shared" si="52"/>
        <v>0</v>
      </c>
    </row>
    <row r="191" spans="2:17" s="45" customFormat="1" ht="15" customHeight="1">
      <c r="B191" s="407" t="s">
        <v>23</v>
      </c>
      <c r="C191" s="343" t="s">
        <v>80</v>
      </c>
      <c r="D191" s="57" t="s">
        <v>118</v>
      </c>
      <c r="E191" s="229">
        <f t="shared" ref="E191:P191" si="82">E36*$R$36</f>
        <v>0</v>
      </c>
      <c r="F191" s="229">
        <f t="shared" si="82"/>
        <v>0</v>
      </c>
      <c r="G191" s="229">
        <f t="shared" si="82"/>
        <v>0</v>
      </c>
      <c r="H191" s="229">
        <f t="shared" si="82"/>
        <v>0</v>
      </c>
      <c r="I191" s="229">
        <f t="shared" si="82"/>
        <v>0</v>
      </c>
      <c r="J191" s="229">
        <f t="shared" si="82"/>
        <v>0</v>
      </c>
      <c r="K191" s="229">
        <f t="shared" si="82"/>
        <v>0</v>
      </c>
      <c r="L191" s="229">
        <f t="shared" si="82"/>
        <v>0</v>
      </c>
      <c r="M191" s="229">
        <f t="shared" si="82"/>
        <v>0</v>
      </c>
      <c r="N191" s="229">
        <f t="shared" si="82"/>
        <v>0</v>
      </c>
      <c r="O191" s="229">
        <f t="shared" si="82"/>
        <v>0</v>
      </c>
      <c r="P191" s="229">
        <f t="shared" si="82"/>
        <v>0</v>
      </c>
      <c r="Q191" s="408">
        <f>SUM(E191:P191)</f>
        <v>0</v>
      </c>
    </row>
    <row r="192" spans="2:17" s="45" customFormat="1" ht="15" customHeight="1">
      <c r="B192" s="381" t="s">
        <v>25</v>
      </c>
      <c r="C192" s="88" t="s">
        <v>83</v>
      </c>
      <c r="D192" s="57" t="s">
        <v>118</v>
      </c>
      <c r="E192" s="229">
        <f t="shared" ref="E192:P192" si="83">E39*$R$39</f>
        <v>0</v>
      </c>
      <c r="F192" s="229">
        <f t="shared" si="83"/>
        <v>0</v>
      </c>
      <c r="G192" s="229">
        <f t="shared" si="83"/>
        <v>0</v>
      </c>
      <c r="H192" s="229">
        <f t="shared" si="83"/>
        <v>0</v>
      </c>
      <c r="I192" s="229">
        <f t="shared" si="83"/>
        <v>0</v>
      </c>
      <c r="J192" s="229">
        <f t="shared" si="83"/>
        <v>0</v>
      </c>
      <c r="K192" s="229">
        <f t="shared" si="83"/>
        <v>0</v>
      </c>
      <c r="L192" s="229">
        <f t="shared" si="83"/>
        <v>0</v>
      </c>
      <c r="M192" s="229">
        <f t="shared" si="83"/>
        <v>0</v>
      </c>
      <c r="N192" s="229">
        <f t="shared" si="83"/>
        <v>0</v>
      </c>
      <c r="O192" s="229">
        <f t="shared" si="83"/>
        <v>0</v>
      </c>
      <c r="P192" s="229">
        <f t="shared" si="83"/>
        <v>0</v>
      </c>
      <c r="Q192" s="408">
        <f t="shared" si="52"/>
        <v>0</v>
      </c>
    </row>
    <row r="193" spans="2:21" s="45" customFormat="1" ht="15" customHeight="1">
      <c r="B193" s="407" t="s">
        <v>84</v>
      </c>
      <c r="C193" s="343" t="s">
        <v>85</v>
      </c>
      <c r="D193" s="57" t="s">
        <v>118</v>
      </c>
      <c r="E193" s="229">
        <f t="shared" ref="E193:P193" si="84">E41*$R$41</f>
        <v>0</v>
      </c>
      <c r="F193" s="229">
        <f t="shared" si="84"/>
        <v>0</v>
      </c>
      <c r="G193" s="229">
        <f t="shared" si="84"/>
        <v>0</v>
      </c>
      <c r="H193" s="229">
        <f t="shared" si="84"/>
        <v>0</v>
      </c>
      <c r="I193" s="229">
        <f t="shared" si="84"/>
        <v>0</v>
      </c>
      <c r="J193" s="229">
        <f t="shared" si="84"/>
        <v>0</v>
      </c>
      <c r="K193" s="229">
        <f t="shared" si="84"/>
        <v>0</v>
      </c>
      <c r="L193" s="229">
        <f t="shared" si="84"/>
        <v>0</v>
      </c>
      <c r="M193" s="229">
        <f t="shared" si="84"/>
        <v>0</v>
      </c>
      <c r="N193" s="229">
        <f t="shared" si="84"/>
        <v>0</v>
      </c>
      <c r="O193" s="229">
        <f t="shared" si="84"/>
        <v>0</v>
      </c>
      <c r="P193" s="229">
        <f t="shared" si="84"/>
        <v>0</v>
      </c>
      <c r="Q193" s="408">
        <f t="shared" si="52"/>
        <v>0</v>
      </c>
    </row>
    <row r="194" spans="2:21" s="45" customFormat="1" ht="15" customHeight="1" thickBot="1">
      <c r="B194" s="1034" t="s">
        <v>121</v>
      </c>
      <c r="C194" s="1035"/>
      <c r="D194" s="354" t="s">
        <v>118</v>
      </c>
      <c r="E194" s="844">
        <f t="shared" ref="E194:P194" si="85">E119*-1</f>
        <v>0</v>
      </c>
      <c r="F194" s="845">
        <f t="shared" si="85"/>
        <v>0</v>
      </c>
      <c r="G194" s="845">
        <f t="shared" si="85"/>
        <v>0</v>
      </c>
      <c r="H194" s="845">
        <f t="shared" si="85"/>
        <v>0</v>
      </c>
      <c r="I194" s="845">
        <f t="shared" si="85"/>
        <v>0</v>
      </c>
      <c r="J194" s="845">
        <f t="shared" si="85"/>
        <v>0</v>
      </c>
      <c r="K194" s="845">
        <f t="shared" si="85"/>
        <v>0</v>
      </c>
      <c r="L194" s="845">
        <f t="shared" si="85"/>
        <v>0</v>
      </c>
      <c r="M194" s="845">
        <f t="shared" si="85"/>
        <v>0</v>
      </c>
      <c r="N194" s="845">
        <f t="shared" si="85"/>
        <v>0</v>
      </c>
      <c r="O194" s="845">
        <f t="shared" si="85"/>
        <v>0</v>
      </c>
      <c r="P194" s="846">
        <f t="shared" si="85"/>
        <v>0</v>
      </c>
      <c r="Q194" s="409">
        <f t="shared" si="52"/>
        <v>0</v>
      </c>
    </row>
    <row r="195" spans="2:21" s="45" customFormat="1" ht="11.1" customHeight="1">
      <c r="B195" s="336"/>
      <c r="C195" s="336"/>
      <c r="D195" s="83"/>
      <c r="E195" s="334"/>
      <c r="F195" s="334"/>
      <c r="G195" s="334"/>
      <c r="H195" s="334"/>
      <c r="I195" s="334"/>
      <c r="J195" s="334"/>
      <c r="K195" s="334"/>
      <c r="L195" s="334"/>
      <c r="M195" s="334"/>
      <c r="N195" s="334"/>
      <c r="O195" s="334"/>
      <c r="P195" s="334"/>
      <c r="Q195" s="335"/>
    </row>
    <row r="196" spans="2:21" s="45" customFormat="1" ht="11.1" customHeight="1">
      <c r="B196" s="336"/>
      <c r="C196" s="336" t="s">
        <v>414</v>
      </c>
      <c r="D196" s="83"/>
      <c r="E196" s="335">
        <f t="shared" ref="E196:P196" si="86">SUM(E162:E186)-E192</f>
        <v>0</v>
      </c>
      <c r="F196" s="335">
        <f t="shared" si="86"/>
        <v>0</v>
      </c>
      <c r="G196" s="335">
        <f t="shared" si="86"/>
        <v>0</v>
      </c>
      <c r="H196" s="335">
        <f t="shared" si="86"/>
        <v>0</v>
      </c>
      <c r="I196" s="335">
        <f t="shared" si="86"/>
        <v>0</v>
      </c>
      <c r="J196" s="335">
        <f t="shared" si="86"/>
        <v>0</v>
      </c>
      <c r="K196" s="335">
        <f t="shared" si="86"/>
        <v>0</v>
      </c>
      <c r="L196" s="335">
        <f t="shared" si="86"/>
        <v>0</v>
      </c>
      <c r="M196" s="335">
        <f t="shared" si="86"/>
        <v>0</v>
      </c>
      <c r="N196" s="335">
        <f t="shared" si="86"/>
        <v>0</v>
      </c>
      <c r="O196" s="335">
        <f t="shared" si="86"/>
        <v>0</v>
      </c>
      <c r="P196" s="335">
        <f t="shared" si="86"/>
        <v>0</v>
      </c>
      <c r="Q196" s="335">
        <f>SUM(E196:P196)</f>
        <v>0</v>
      </c>
    </row>
    <row r="197" spans="2:21" s="45" customFormat="1" ht="11.1" customHeight="1">
      <c r="B197" s="336"/>
      <c r="C197" s="336" t="s">
        <v>415</v>
      </c>
      <c r="D197" s="83"/>
      <c r="E197" s="335">
        <f t="shared" ref="E197:P197" si="87">E119</f>
        <v>0</v>
      </c>
      <c r="F197" s="335">
        <f t="shared" si="87"/>
        <v>0</v>
      </c>
      <c r="G197" s="335">
        <f t="shared" si="87"/>
        <v>0</v>
      </c>
      <c r="H197" s="335">
        <f t="shared" si="87"/>
        <v>0</v>
      </c>
      <c r="I197" s="335">
        <f t="shared" si="87"/>
        <v>0</v>
      </c>
      <c r="J197" s="335">
        <f t="shared" si="87"/>
        <v>0</v>
      </c>
      <c r="K197" s="335">
        <f t="shared" si="87"/>
        <v>0</v>
      </c>
      <c r="L197" s="335">
        <f t="shared" si="87"/>
        <v>0</v>
      </c>
      <c r="M197" s="335">
        <f t="shared" si="87"/>
        <v>0</v>
      </c>
      <c r="N197" s="335">
        <f t="shared" si="87"/>
        <v>0</v>
      </c>
      <c r="O197" s="335">
        <f t="shared" si="87"/>
        <v>0</v>
      </c>
      <c r="P197" s="335">
        <f t="shared" si="87"/>
        <v>0</v>
      </c>
      <c r="Q197" s="335">
        <f>SUM(E197:P197)</f>
        <v>0</v>
      </c>
    </row>
    <row r="198" spans="2:21" s="45" customFormat="1" ht="11.1" customHeight="1">
      <c r="B198" s="336"/>
      <c r="C198" s="336"/>
      <c r="D198" s="83"/>
      <c r="E198" s="335"/>
      <c r="F198" s="335"/>
      <c r="G198" s="335"/>
      <c r="H198" s="335"/>
      <c r="I198" s="335"/>
      <c r="J198" s="335"/>
      <c r="K198" s="335"/>
      <c r="L198" s="335"/>
      <c r="M198" s="335"/>
      <c r="N198" s="335"/>
      <c r="O198" s="335"/>
      <c r="P198" s="335"/>
      <c r="Q198" s="335"/>
    </row>
    <row r="199" spans="2:21" s="45" customFormat="1" ht="11.1" customHeight="1" thickBot="1">
      <c r="B199" s="336"/>
      <c r="C199" s="336"/>
      <c r="D199" s="83"/>
      <c r="E199" s="335"/>
      <c r="F199" s="335"/>
      <c r="G199" s="335"/>
      <c r="H199" s="335"/>
      <c r="I199" s="335"/>
      <c r="J199" s="335"/>
      <c r="K199" s="335"/>
      <c r="L199" s="335"/>
      <c r="M199" s="335"/>
      <c r="N199" s="335"/>
      <c r="O199" s="335"/>
      <c r="P199" s="335"/>
      <c r="Q199" s="335"/>
    </row>
    <row r="200" spans="2:21" s="45" customFormat="1" ht="11.1" customHeight="1" thickBot="1">
      <c r="B200" s="419" t="s">
        <v>122</v>
      </c>
      <c r="C200" s="421"/>
      <c r="D200" s="420" t="s">
        <v>198</v>
      </c>
      <c r="U200" s="458">
        <f>事業報告書!J10</f>
        <v>0</v>
      </c>
    </row>
    <row r="201" spans="2:21" s="45" customFormat="1" ht="15" customHeight="1">
      <c r="B201" s="1036"/>
      <c r="C201" s="1037"/>
      <c r="D201" s="1037"/>
      <c r="E201" s="410" t="str">
        <f t="shared" ref="E201:P201" si="88">E15</f>
        <v>４月</v>
      </c>
      <c r="F201" s="410" t="str">
        <f t="shared" si="88"/>
        <v>５月</v>
      </c>
      <c r="G201" s="410" t="str">
        <f t="shared" si="88"/>
        <v>６月</v>
      </c>
      <c r="H201" s="410" t="str">
        <f t="shared" si="88"/>
        <v>７月</v>
      </c>
      <c r="I201" s="410" t="str">
        <f t="shared" si="88"/>
        <v>８月</v>
      </c>
      <c r="J201" s="410" t="str">
        <f t="shared" si="88"/>
        <v>９月</v>
      </c>
      <c r="K201" s="410" t="str">
        <f t="shared" si="88"/>
        <v>１０月</v>
      </c>
      <c r="L201" s="410" t="str">
        <f t="shared" si="88"/>
        <v>１１月</v>
      </c>
      <c r="M201" s="410" t="str">
        <f t="shared" si="88"/>
        <v>１２月</v>
      </c>
      <c r="N201" s="410" t="str">
        <f t="shared" si="88"/>
        <v>１月</v>
      </c>
      <c r="O201" s="410" t="str">
        <f t="shared" si="88"/>
        <v>２月</v>
      </c>
      <c r="P201" s="410" t="str">
        <f t="shared" si="88"/>
        <v>３月</v>
      </c>
      <c r="Q201" s="411" t="s">
        <v>39</v>
      </c>
    </row>
    <row r="202" spans="2:21" s="45" customFormat="1" ht="15" customHeight="1">
      <c r="B202" s="412" t="s">
        <v>123</v>
      </c>
      <c r="C202" s="1038" t="s">
        <v>124</v>
      </c>
      <c r="D202" s="1039"/>
      <c r="E202" s="247">
        <f t="shared" ref="E202:P202" si="89">IF($C$200=0,0,SUM(E162:E171)/$C$200*1000)</f>
        <v>0</v>
      </c>
      <c r="F202" s="247">
        <f t="shared" si="89"/>
        <v>0</v>
      </c>
      <c r="G202" s="247">
        <f t="shared" si="89"/>
        <v>0</v>
      </c>
      <c r="H202" s="247">
        <f t="shared" si="89"/>
        <v>0</v>
      </c>
      <c r="I202" s="247">
        <f t="shared" si="89"/>
        <v>0</v>
      </c>
      <c r="J202" s="247">
        <f t="shared" si="89"/>
        <v>0</v>
      </c>
      <c r="K202" s="247">
        <f t="shared" si="89"/>
        <v>0</v>
      </c>
      <c r="L202" s="247">
        <f t="shared" si="89"/>
        <v>0</v>
      </c>
      <c r="M202" s="247">
        <f t="shared" si="89"/>
        <v>0</v>
      </c>
      <c r="N202" s="247">
        <f t="shared" si="89"/>
        <v>0</v>
      </c>
      <c r="O202" s="247">
        <f t="shared" si="89"/>
        <v>0</v>
      </c>
      <c r="P202" s="247">
        <f t="shared" si="89"/>
        <v>0</v>
      </c>
      <c r="Q202" s="413">
        <f t="shared" ref="Q202:Q210" si="90">SUM(E202:P202)</f>
        <v>0</v>
      </c>
    </row>
    <row r="203" spans="2:21" s="45" customFormat="1" ht="15" customHeight="1">
      <c r="B203" s="414" t="s">
        <v>95</v>
      </c>
      <c r="C203" s="1016" t="s">
        <v>124</v>
      </c>
      <c r="D203" s="1017"/>
      <c r="E203" s="248">
        <f t="shared" ref="E203:P204" si="91">IF($C$200=0,0,SUM(E177:E177)/$C$200*1000)</f>
        <v>0</v>
      </c>
      <c r="F203" s="248">
        <f t="shared" si="91"/>
        <v>0</v>
      </c>
      <c r="G203" s="248">
        <f t="shared" si="91"/>
        <v>0</v>
      </c>
      <c r="H203" s="248">
        <f t="shared" si="91"/>
        <v>0</v>
      </c>
      <c r="I203" s="248">
        <f t="shared" si="91"/>
        <v>0</v>
      </c>
      <c r="J203" s="248">
        <f t="shared" si="91"/>
        <v>0</v>
      </c>
      <c r="K203" s="248">
        <f t="shared" si="91"/>
        <v>0</v>
      </c>
      <c r="L203" s="248">
        <f t="shared" si="91"/>
        <v>0</v>
      </c>
      <c r="M203" s="248">
        <f t="shared" si="91"/>
        <v>0</v>
      </c>
      <c r="N203" s="248">
        <f t="shared" si="91"/>
        <v>0</v>
      </c>
      <c r="O203" s="248">
        <f t="shared" si="91"/>
        <v>0</v>
      </c>
      <c r="P203" s="248">
        <f t="shared" si="91"/>
        <v>0</v>
      </c>
      <c r="Q203" s="415">
        <f t="shared" si="90"/>
        <v>0</v>
      </c>
    </row>
    <row r="204" spans="2:21" s="45" customFormat="1" ht="15" customHeight="1">
      <c r="B204" s="414" t="s">
        <v>96</v>
      </c>
      <c r="C204" s="1016" t="s">
        <v>124</v>
      </c>
      <c r="D204" s="1017"/>
      <c r="E204" s="248">
        <f t="shared" si="91"/>
        <v>0</v>
      </c>
      <c r="F204" s="248">
        <f t="shared" si="91"/>
        <v>0</v>
      </c>
      <c r="G204" s="248">
        <f t="shared" si="91"/>
        <v>0</v>
      </c>
      <c r="H204" s="248">
        <f t="shared" si="91"/>
        <v>0</v>
      </c>
      <c r="I204" s="248">
        <f t="shared" si="91"/>
        <v>0</v>
      </c>
      <c r="J204" s="248">
        <f t="shared" si="91"/>
        <v>0</v>
      </c>
      <c r="K204" s="248">
        <f t="shared" si="91"/>
        <v>0</v>
      </c>
      <c r="L204" s="248">
        <f t="shared" si="91"/>
        <v>0</v>
      </c>
      <c r="M204" s="248">
        <f t="shared" si="91"/>
        <v>0</v>
      </c>
      <c r="N204" s="248">
        <f t="shared" si="91"/>
        <v>0</v>
      </c>
      <c r="O204" s="248">
        <f t="shared" si="91"/>
        <v>0</v>
      </c>
      <c r="P204" s="248">
        <f t="shared" si="91"/>
        <v>0</v>
      </c>
      <c r="Q204" s="415">
        <f t="shared" si="90"/>
        <v>0</v>
      </c>
    </row>
    <row r="205" spans="2:21" s="45" customFormat="1" ht="15" customHeight="1">
      <c r="B205" s="414" t="s">
        <v>93</v>
      </c>
      <c r="C205" s="1016" t="s">
        <v>124</v>
      </c>
      <c r="D205" s="1017"/>
      <c r="E205" s="248">
        <f t="shared" ref="E205:P205" si="92">IF($C$200=0,0,SUM(E179:E185)/$C$200*1000)</f>
        <v>0</v>
      </c>
      <c r="F205" s="248">
        <f t="shared" si="92"/>
        <v>0</v>
      </c>
      <c r="G205" s="248">
        <f t="shared" si="92"/>
        <v>0</v>
      </c>
      <c r="H205" s="248">
        <f t="shared" si="92"/>
        <v>0</v>
      </c>
      <c r="I205" s="248">
        <f t="shared" si="92"/>
        <v>0</v>
      </c>
      <c r="J205" s="248">
        <f t="shared" si="92"/>
        <v>0</v>
      </c>
      <c r="K205" s="248">
        <f t="shared" si="92"/>
        <v>0</v>
      </c>
      <c r="L205" s="248">
        <f t="shared" si="92"/>
        <v>0</v>
      </c>
      <c r="M205" s="248">
        <f t="shared" si="92"/>
        <v>0</v>
      </c>
      <c r="N205" s="248">
        <f t="shared" si="92"/>
        <v>0</v>
      </c>
      <c r="O205" s="248">
        <f t="shared" si="92"/>
        <v>0</v>
      </c>
      <c r="P205" s="248">
        <f t="shared" si="92"/>
        <v>0</v>
      </c>
      <c r="Q205" s="415">
        <f t="shared" si="90"/>
        <v>0</v>
      </c>
    </row>
    <row r="206" spans="2:21" ht="15" customHeight="1">
      <c r="B206" s="414" t="s">
        <v>97</v>
      </c>
      <c r="C206" s="1016" t="s">
        <v>124</v>
      </c>
      <c r="D206" s="1017"/>
      <c r="E206" s="248">
        <f t="shared" ref="E206:P207" si="93">IF($C$200=0,0,SUM(E186:E186)/$C$200*1000)</f>
        <v>0</v>
      </c>
      <c r="F206" s="248">
        <f t="shared" si="93"/>
        <v>0</v>
      </c>
      <c r="G206" s="248">
        <f t="shared" si="93"/>
        <v>0</v>
      </c>
      <c r="H206" s="248">
        <f t="shared" si="93"/>
        <v>0</v>
      </c>
      <c r="I206" s="248">
        <f t="shared" si="93"/>
        <v>0</v>
      </c>
      <c r="J206" s="248">
        <f t="shared" si="93"/>
        <v>0</v>
      </c>
      <c r="K206" s="248">
        <f t="shared" si="93"/>
        <v>0</v>
      </c>
      <c r="L206" s="248">
        <f t="shared" si="93"/>
        <v>0</v>
      </c>
      <c r="M206" s="248">
        <f t="shared" si="93"/>
        <v>0</v>
      </c>
      <c r="N206" s="248">
        <f t="shared" si="93"/>
        <v>0</v>
      </c>
      <c r="O206" s="248">
        <f t="shared" si="93"/>
        <v>0</v>
      </c>
      <c r="P206" s="248">
        <f t="shared" si="93"/>
        <v>0</v>
      </c>
      <c r="Q206" s="415">
        <f t="shared" si="90"/>
        <v>0</v>
      </c>
    </row>
    <row r="207" spans="2:21" ht="15" customHeight="1">
      <c r="B207" s="682" t="s">
        <v>438</v>
      </c>
      <c r="C207" s="1016" t="s">
        <v>124</v>
      </c>
      <c r="D207" s="1017"/>
      <c r="E207" s="248">
        <f t="shared" si="93"/>
        <v>0</v>
      </c>
      <c r="F207" s="248">
        <f t="shared" si="93"/>
        <v>0</v>
      </c>
      <c r="G207" s="248">
        <f t="shared" si="93"/>
        <v>0</v>
      </c>
      <c r="H207" s="248">
        <f t="shared" si="93"/>
        <v>0</v>
      </c>
      <c r="I207" s="248">
        <f t="shared" si="93"/>
        <v>0</v>
      </c>
      <c r="J207" s="248">
        <f t="shared" si="93"/>
        <v>0</v>
      </c>
      <c r="K207" s="248">
        <f t="shared" si="93"/>
        <v>0</v>
      </c>
      <c r="L207" s="248">
        <f t="shared" si="93"/>
        <v>0</v>
      </c>
      <c r="M207" s="248">
        <f t="shared" si="93"/>
        <v>0</v>
      </c>
      <c r="N207" s="248">
        <f t="shared" si="93"/>
        <v>0</v>
      </c>
      <c r="O207" s="248">
        <f t="shared" si="93"/>
        <v>0</v>
      </c>
      <c r="P207" s="248">
        <f t="shared" si="93"/>
        <v>0</v>
      </c>
      <c r="Q207" s="415">
        <f t="shared" si="90"/>
        <v>0</v>
      </c>
    </row>
    <row r="208" spans="2:21" ht="15" customHeight="1">
      <c r="B208" s="682" t="s">
        <v>442</v>
      </c>
      <c r="C208" s="1016" t="s">
        <v>124</v>
      </c>
      <c r="D208" s="1017"/>
      <c r="E208" s="248">
        <f t="shared" ref="E208:P208" si="94">IF($C$200=0,0,SUM(E188:E190)/$C$200*1000)</f>
        <v>0</v>
      </c>
      <c r="F208" s="248">
        <f t="shared" si="94"/>
        <v>0</v>
      </c>
      <c r="G208" s="248">
        <f t="shared" si="94"/>
        <v>0</v>
      </c>
      <c r="H208" s="248">
        <f t="shared" si="94"/>
        <v>0</v>
      </c>
      <c r="I208" s="248">
        <f t="shared" si="94"/>
        <v>0</v>
      </c>
      <c r="J208" s="248">
        <f t="shared" si="94"/>
        <v>0</v>
      </c>
      <c r="K208" s="248">
        <f t="shared" si="94"/>
        <v>0</v>
      </c>
      <c r="L208" s="248">
        <f t="shared" si="94"/>
        <v>0</v>
      </c>
      <c r="M208" s="248">
        <f t="shared" si="94"/>
        <v>0</v>
      </c>
      <c r="N208" s="248">
        <f t="shared" si="94"/>
        <v>0</v>
      </c>
      <c r="O208" s="248">
        <f t="shared" si="94"/>
        <v>0</v>
      </c>
      <c r="P208" s="248">
        <f t="shared" si="94"/>
        <v>0</v>
      </c>
      <c r="Q208" s="415">
        <f t="shared" si="90"/>
        <v>0</v>
      </c>
    </row>
    <row r="209" spans="2:17" ht="15" customHeight="1">
      <c r="B209" s="414" t="s">
        <v>125</v>
      </c>
      <c r="C209" s="1016" t="s">
        <v>124</v>
      </c>
      <c r="D209" s="1017"/>
      <c r="E209" s="248">
        <f>IF($C$200=0,0,SUM(E172:E176)/$C$200*1000)</f>
        <v>0</v>
      </c>
      <c r="F209" s="248">
        <f>IF($C$200=0,0,SUM(F172:F176)/$C$200*1000)</f>
        <v>0</v>
      </c>
      <c r="G209" s="248">
        <f t="shared" ref="G209:P209" si="95">IF($C$200=0,0,SUM(G172:G176)/$C$200*1000)</f>
        <v>0</v>
      </c>
      <c r="H209" s="248">
        <f t="shared" si="95"/>
        <v>0</v>
      </c>
      <c r="I209" s="248">
        <f t="shared" si="95"/>
        <v>0</v>
      </c>
      <c r="J209" s="248">
        <f t="shared" si="95"/>
        <v>0</v>
      </c>
      <c r="K209" s="248">
        <f t="shared" si="95"/>
        <v>0</v>
      </c>
      <c r="L209" s="248">
        <f t="shared" si="95"/>
        <v>0</v>
      </c>
      <c r="M209" s="248">
        <f t="shared" si="95"/>
        <v>0</v>
      </c>
      <c r="N209" s="248">
        <f t="shared" si="95"/>
        <v>0</v>
      </c>
      <c r="O209" s="248">
        <f t="shared" si="95"/>
        <v>0</v>
      </c>
      <c r="P209" s="248">
        <f t="shared" si="95"/>
        <v>0</v>
      </c>
      <c r="Q209" s="415">
        <f t="shared" si="90"/>
        <v>0</v>
      </c>
    </row>
    <row r="210" spans="2:17" ht="15" customHeight="1" thickBot="1">
      <c r="B210" s="416" t="s">
        <v>106</v>
      </c>
      <c r="C210" s="1014" t="s">
        <v>124</v>
      </c>
      <c r="D210" s="1015"/>
      <c r="E210" s="417">
        <f>IF($C$200=0,0,E194/$C$200*1000)</f>
        <v>0</v>
      </c>
      <c r="F210" s="417">
        <f t="shared" ref="F210:P210" si="96">IF($C$200=0,0,F194/$C$200*1000)</f>
        <v>0</v>
      </c>
      <c r="G210" s="417">
        <f t="shared" si="96"/>
        <v>0</v>
      </c>
      <c r="H210" s="417">
        <f t="shared" si="96"/>
        <v>0</v>
      </c>
      <c r="I210" s="417">
        <f t="shared" si="96"/>
        <v>0</v>
      </c>
      <c r="J210" s="417">
        <f t="shared" si="96"/>
        <v>0</v>
      </c>
      <c r="K210" s="417">
        <f t="shared" si="96"/>
        <v>0</v>
      </c>
      <c r="L210" s="417">
        <f t="shared" si="96"/>
        <v>0</v>
      </c>
      <c r="M210" s="417">
        <f t="shared" si="96"/>
        <v>0</v>
      </c>
      <c r="N210" s="417">
        <f t="shared" si="96"/>
        <v>0</v>
      </c>
      <c r="O210" s="417">
        <f t="shared" si="96"/>
        <v>0</v>
      </c>
      <c r="P210" s="417">
        <f t="shared" si="96"/>
        <v>0</v>
      </c>
      <c r="Q210" s="418">
        <f t="shared" si="90"/>
        <v>0</v>
      </c>
    </row>
    <row r="211" spans="2:17">
      <c r="B211" s="45"/>
      <c r="C211" s="45"/>
      <c r="D211" s="45"/>
      <c r="E211" s="45"/>
      <c r="F211" s="45"/>
      <c r="G211" s="45"/>
      <c r="H211" s="45"/>
      <c r="I211" s="45"/>
      <c r="J211" s="45"/>
      <c r="K211" s="45"/>
      <c r="L211" s="45"/>
      <c r="M211" s="45"/>
      <c r="N211" s="45"/>
      <c r="O211" s="45"/>
      <c r="P211" s="45"/>
      <c r="Q211" s="45"/>
    </row>
    <row r="212" spans="2:17">
      <c r="B212" s="36" t="s">
        <v>324</v>
      </c>
    </row>
    <row r="213" spans="2:17">
      <c r="B213" s="44"/>
      <c r="C213" s="44" t="s">
        <v>329</v>
      </c>
      <c r="E213" s="45"/>
      <c r="F213" s="45"/>
      <c r="G213" s="45"/>
    </row>
    <row r="214" spans="2:17">
      <c r="B214" s="44" t="s">
        <v>325</v>
      </c>
      <c r="C214" s="586">
        <f>SUM(T16:T16)+SUM(T18:T18)</f>
        <v>0</v>
      </c>
      <c r="D214" s="45"/>
      <c r="E214" s="45"/>
      <c r="F214" s="45"/>
      <c r="G214" s="45"/>
    </row>
    <row r="215" spans="2:17">
      <c r="B215" s="44" t="s">
        <v>101</v>
      </c>
      <c r="C215" s="586">
        <f>SUM(T20:T21)</f>
        <v>0</v>
      </c>
      <c r="D215" s="45"/>
      <c r="E215" s="45"/>
      <c r="F215" s="45"/>
      <c r="G215" s="45"/>
    </row>
    <row r="216" spans="2:17">
      <c r="B216" s="44" t="s">
        <v>102</v>
      </c>
      <c r="C216" s="586">
        <f>SUM(T23:T25)</f>
        <v>0</v>
      </c>
      <c r="D216" s="45"/>
      <c r="E216" s="45"/>
      <c r="F216" s="45"/>
      <c r="G216" s="45"/>
    </row>
    <row r="217" spans="2:17">
      <c r="B217" s="44" t="s">
        <v>98</v>
      </c>
      <c r="C217" s="586">
        <f>SUM(T27:T29)</f>
        <v>0</v>
      </c>
      <c r="D217" s="45"/>
      <c r="E217" s="45"/>
      <c r="F217" s="45"/>
      <c r="G217" s="45"/>
    </row>
    <row r="218" spans="2:17">
      <c r="B218" s="44"/>
      <c r="C218" s="586">
        <f>SUM(C214:C217)</f>
        <v>0</v>
      </c>
      <c r="D218" s="45" t="s">
        <v>330</v>
      </c>
      <c r="E218" s="45"/>
      <c r="F218" s="45"/>
      <c r="G218" s="45"/>
    </row>
    <row r="219" spans="2:17">
      <c r="B219" s="45"/>
      <c r="C219" s="45"/>
      <c r="D219" s="45"/>
      <c r="E219" s="45"/>
      <c r="F219" s="45"/>
      <c r="G219" s="45"/>
    </row>
  </sheetData>
  <sheetProtection formatCells="0" formatColumns="0" formatRows="0" insertColumns="0" insertRows="0" deleteColumns="0" deleteRows="0" selectLockedCells="1"/>
  <mergeCells count="95">
    <mergeCell ref="E3:E4"/>
    <mergeCell ref="F3:F4"/>
    <mergeCell ref="G3:G4"/>
    <mergeCell ref="H3:Q4"/>
    <mergeCell ref="G11:I13"/>
    <mergeCell ref="K11:S11"/>
    <mergeCell ref="B30:C30"/>
    <mergeCell ref="U11:V11"/>
    <mergeCell ref="K12:O12"/>
    <mergeCell ref="P12:S12"/>
    <mergeCell ref="K13:O13"/>
    <mergeCell ref="P13:S13"/>
    <mergeCell ref="B15:D15"/>
    <mergeCell ref="R15:S15"/>
    <mergeCell ref="B20:B21"/>
    <mergeCell ref="B22:C22"/>
    <mergeCell ref="B23:B25"/>
    <mergeCell ref="B26:C26"/>
    <mergeCell ref="B27:B29"/>
    <mergeCell ref="B17:C17"/>
    <mergeCell ref="B19:C19"/>
    <mergeCell ref="N78:P78"/>
    <mergeCell ref="B85:D85"/>
    <mergeCell ref="B35:D35"/>
    <mergeCell ref="R35:S35"/>
    <mergeCell ref="B36:B38"/>
    <mergeCell ref="B39:B40"/>
    <mergeCell ref="B41:B42"/>
    <mergeCell ref="B46:D46"/>
    <mergeCell ref="R46:T46"/>
    <mergeCell ref="B103:D103"/>
    <mergeCell ref="B57:B61"/>
    <mergeCell ref="C78:F82"/>
    <mergeCell ref="I78:J78"/>
    <mergeCell ref="K78:M78"/>
    <mergeCell ref="B87:B88"/>
    <mergeCell ref="B89:B91"/>
    <mergeCell ref="B92:B94"/>
    <mergeCell ref="B95:B97"/>
    <mergeCell ref="B99:B100"/>
    <mergeCell ref="H127:J127"/>
    <mergeCell ref="K127:M127"/>
    <mergeCell ref="B108:D108"/>
    <mergeCell ref="B110:B111"/>
    <mergeCell ref="B112:B114"/>
    <mergeCell ref="B115:B117"/>
    <mergeCell ref="B118:C118"/>
    <mergeCell ref="B119:C119"/>
    <mergeCell ref="C135:D135"/>
    <mergeCell ref="B120:B122"/>
    <mergeCell ref="B124:C124"/>
    <mergeCell ref="C127:D129"/>
    <mergeCell ref="F127:G127"/>
    <mergeCell ref="C130:D130"/>
    <mergeCell ref="C131:D131"/>
    <mergeCell ref="C132:D132"/>
    <mergeCell ref="C133:D133"/>
    <mergeCell ref="C134:D134"/>
    <mergeCell ref="P143:P144"/>
    <mergeCell ref="C146:D146"/>
    <mergeCell ref="C136:D136"/>
    <mergeCell ref="C137:D137"/>
    <mergeCell ref="C138:D138"/>
    <mergeCell ref="C139:D139"/>
    <mergeCell ref="C140:D141"/>
    <mergeCell ref="C143:D145"/>
    <mergeCell ref="C152:D152"/>
    <mergeCell ref="F143:G143"/>
    <mergeCell ref="H143:J143"/>
    <mergeCell ref="K143:M143"/>
    <mergeCell ref="N143:N144"/>
    <mergeCell ref="C147:D147"/>
    <mergeCell ref="C148:D148"/>
    <mergeCell ref="C149:D149"/>
    <mergeCell ref="C150:D150"/>
    <mergeCell ref="C151:D151"/>
    <mergeCell ref="C203:D203"/>
    <mergeCell ref="C153:D153"/>
    <mergeCell ref="C154:D154"/>
    <mergeCell ref="C155:D155"/>
    <mergeCell ref="C156:D156"/>
    <mergeCell ref="C157:D157"/>
    <mergeCell ref="C158:D158"/>
    <mergeCell ref="B161:D161"/>
    <mergeCell ref="B172:B176"/>
    <mergeCell ref="B194:C194"/>
    <mergeCell ref="B201:D201"/>
    <mergeCell ref="C202:D202"/>
    <mergeCell ref="C210:D210"/>
    <mergeCell ref="C204:D204"/>
    <mergeCell ref="C205:D205"/>
    <mergeCell ref="C206:D206"/>
    <mergeCell ref="C207:D207"/>
    <mergeCell ref="C208:D208"/>
    <mergeCell ref="C209:D209"/>
  </mergeCells>
  <phoneticPr fontId="3"/>
  <conditionalFormatting sqref="R16 R18">
    <cfRule type="cellIs" dxfId="53" priority="11" operator="notEqual">
      <formula>0.00864</formula>
    </cfRule>
  </conditionalFormatting>
  <conditionalFormatting sqref="R20">
    <cfRule type="cellIs" dxfId="52" priority="1" operator="notEqual">
      <formula>0.04</formula>
    </cfRule>
  </conditionalFormatting>
  <conditionalFormatting sqref="R36:R39">
    <cfRule type="cellIs" dxfId="51" priority="3" operator="notEqual">
      <formula>0.00864</formula>
    </cfRule>
  </conditionalFormatting>
  <conditionalFormatting sqref="R41:R42">
    <cfRule type="cellIs" dxfId="50" priority="2" operator="notEqual">
      <formula>0.00864</formula>
    </cfRule>
  </conditionalFormatting>
  <conditionalFormatting sqref="U20">
    <cfRule type="cellIs" dxfId="49" priority="9" operator="notEqual">
      <formula>0.014</formula>
    </cfRule>
  </conditionalFormatting>
  <conditionalFormatting sqref="U23">
    <cfRule type="cellIs" dxfId="48" priority="8" operator="notEqual">
      <formula>0.0193</formula>
    </cfRule>
  </conditionalFormatting>
  <conditionalFormatting sqref="U24">
    <cfRule type="cellIs" dxfId="47" priority="7" operator="notEqual">
      <formula>0.0188</formula>
    </cfRule>
  </conditionalFormatting>
  <conditionalFormatting sqref="U25">
    <cfRule type="cellIs" dxfId="46" priority="6" operator="notEqual">
      <formula>0.0187</formula>
    </cfRule>
  </conditionalFormatting>
  <conditionalFormatting sqref="U27">
    <cfRule type="cellIs" dxfId="45" priority="5" operator="notEqual">
      <formula>0.0532</formula>
    </cfRule>
  </conditionalFormatting>
  <dataValidations count="2">
    <dataValidation type="list" allowBlank="1" showInputMessage="1" showErrorMessage="1" sqref="K11:S11" xr:uid="{35179CC7-736A-4B62-9C49-A27167F43033}">
      <formula1>"LPガス（0.458m3/kg  50.1MJ/kg）,プロパン（0.502m3/kg  50.3MJ/kg）,ブタン（0.355m3/kg  49.4MJ/kg）"</formula1>
    </dataValidation>
    <dataValidation showInputMessage="1" showErrorMessage="1" sqref="C98 C57 C172" xr:uid="{BE455856-9A95-4060-A55C-378B6FAF20EB}"/>
  </dataValidations>
  <printOptions horizontalCentered="1"/>
  <pageMargins left="0.39370078740157483" right="0.39370078740157483" top="0.55118110236220474" bottom="0.55118110236220474" header="0.31496062992125984" footer="0.31496062992125984"/>
  <pageSetup paperSize="9" scale="79" fitToHeight="0" orientation="landscape" r:id="rId1"/>
  <headerFooter>
    <oddFooter>&amp;A</oddFooter>
  </headerFooter>
  <rowBreaks count="7" manualBreakCount="7">
    <brk id="31" min="1" max="21" man="1"/>
    <brk id="61" min="1" max="21" man="1"/>
    <brk id="83" min="1" max="21" man="1"/>
    <brk id="106" min="1" max="21" man="1"/>
    <brk id="141" min="1" max="21" man="1"/>
    <brk id="171" min="1" max="21" man="1"/>
    <brk id="199" min="1" max="21"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AC219"/>
  <sheetViews>
    <sheetView view="pageBreakPreview" zoomScaleNormal="120" zoomScaleSheetLayoutView="100" zoomScalePageLayoutView="120" workbookViewId="0">
      <selection activeCell="F3" sqref="F3:F4"/>
    </sheetView>
  </sheetViews>
  <sheetFormatPr defaultColWidth="12.3984375" defaultRowHeight="16.5"/>
  <cols>
    <col min="1" max="1" width="1.59765625" style="36" customWidth="1"/>
    <col min="2" max="2" width="8.09765625" style="36" customWidth="1"/>
    <col min="3" max="3" width="9.69921875" style="36" customWidth="1"/>
    <col min="4" max="4" width="4.69921875" style="36" customWidth="1"/>
    <col min="5" max="16" width="5.8984375" style="36" customWidth="1"/>
    <col min="17" max="21" width="6.296875" style="36" customWidth="1"/>
    <col min="22" max="22" width="8.09765625" style="36" customWidth="1"/>
    <col min="23" max="23" width="11.3984375" style="36" customWidth="1"/>
    <col min="24" max="24" width="11.09765625" style="36" customWidth="1"/>
    <col min="25" max="25" width="5.59765625" style="36" customWidth="1"/>
    <col min="26" max="41" width="8.09765625" style="36" customWidth="1"/>
    <col min="42" max="42" width="6.09765625" style="36" customWidth="1"/>
    <col min="43" max="43" width="7.09765625" style="36" customWidth="1"/>
    <col min="44" max="44" width="6.09765625" style="36" customWidth="1"/>
    <col min="45" max="59" width="8.09765625" style="36" customWidth="1"/>
    <col min="60" max="16384" width="12.3984375" style="36"/>
  </cols>
  <sheetData>
    <row r="1" spans="2:29" ht="20.25" customHeight="1">
      <c r="B1" s="540"/>
      <c r="C1" s="462"/>
      <c r="U1" s="848">
        <f>事業報告書!$J$10</f>
        <v>0</v>
      </c>
    </row>
    <row r="2" spans="2:29" ht="9.75" customHeight="1" thickBot="1"/>
    <row r="3" spans="2:29" ht="12.75" customHeight="1">
      <c r="E3" s="1129" t="s">
        <v>337</v>
      </c>
      <c r="F3" s="1131"/>
      <c r="G3" s="1133" t="s">
        <v>339</v>
      </c>
      <c r="H3" s="1135" t="s">
        <v>437</v>
      </c>
      <c r="I3" s="1135"/>
      <c r="J3" s="1135"/>
      <c r="K3" s="1135"/>
      <c r="L3" s="1135"/>
      <c r="M3" s="1135"/>
      <c r="N3" s="1135"/>
      <c r="O3" s="1135"/>
      <c r="P3" s="1135"/>
      <c r="Q3" s="1135"/>
    </row>
    <row r="4" spans="2:29" ht="15" customHeight="1" thickBot="1">
      <c r="E4" s="1130"/>
      <c r="F4" s="1132"/>
      <c r="G4" s="1134"/>
      <c r="H4" s="1136"/>
      <c r="I4" s="1136"/>
      <c r="J4" s="1136"/>
      <c r="K4" s="1136"/>
      <c r="L4" s="1136"/>
      <c r="M4" s="1136"/>
      <c r="N4" s="1136"/>
      <c r="O4" s="1136"/>
      <c r="P4" s="1136"/>
      <c r="Q4" s="1136"/>
    </row>
    <row r="5" spans="2:29" ht="18.95" customHeight="1">
      <c r="B5" s="470" t="s">
        <v>195</v>
      </c>
      <c r="C5" s="478"/>
      <c r="D5" s="478"/>
    </row>
    <row r="6" spans="2:29">
      <c r="B6" s="37"/>
    </row>
    <row r="7" spans="2:29">
      <c r="B7" s="37" t="s">
        <v>185</v>
      </c>
      <c r="V7" s="784"/>
    </row>
    <row r="8" spans="2:29" ht="10.5" customHeight="1"/>
    <row r="9" spans="2:29">
      <c r="B9" s="38" t="s">
        <v>78</v>
      </c>
      <c r="C9" s="39"/>
      <c r="E9" s="37" t="s">
        <v>266</v>
      </c>
      <c r="F9" s="39"/>
      <c r="G9" s="40"/>
      <c r="H9" s="40"/>
      <c r="I9" s="40"/>
      <c r="J9" s="40"/>
      <c r="K9" s="40"/>
      <c r="L9" s="41"/>
      <c r="M9" s="42"/>
      <c r="N9" s="39"/>
      <c r="O9" s="41"/>
      <c r="P9" s="42"/>
      <c r="Q9" s="39"/>
      <c r="R9" s="39"/>
      <c r="S9" s="43"/>
      <c r="T9" s="43"/>
    </row>
    <row r="10" spans="2:29" ht="9.75" customHeight="1" thickBot="1">
      <c r="B10" s="38"/>
      <c r="C10" s="39"/>
      <c r="E10" s="37"/>
      <c r="F10" s="39"/>
      <c r="G10" s="40"/>
      <c r="H10" s="40"/>
      <c r="I10" s="40"/>
      <c r="J10" s="40"/>
      <c r="K10" s="40"/>
      <c r="L10" s="41"/>
      <c r="M10" s="42"/>
      <c r="N10" s="39"/>
      <c r="O10" s="41"/>
      <c r="P10" s="42"/>
      <c r="Q10" s="39"/>
      <c r="R10" s="39"/>
      <c r="S10" s="43"/>
      <c r="T10" s="43"/>
    </row>
    <row r="11" spans="2:29" ht="16.5" customHeight="1" thickBot="1">
      <c r="B11" s="38"/>
      <c r="C11" s="39"/>
      <c r="E11" s="37"/>
      <c r="F11" s="39"/>
      <c r="G11" s="1137" t="s">
        <v>259</v>
      </c>
      <c r="H11" s="1137"/>
      <c r="I11" s="1137"/>
      <c r="J11" s="40"/>
      <c r="K11" s="1138" t="s">
        <v>485</v>
      </c>
      <c r="L11" s="1139"/>
      <c r="M11" s="1139"/>
      <c r="N11" s="1139"/>
      <c r="O11" s="1139"/>
      <c r="P11" s="1139"/>
      <c r="Q11" s="1139"/>
      <c r="R11" s="1139"/>
      <c r="S11" s="1140"/>
      <c r="T11" s="43"/>
      <c r="U11" s="1117" t="s">
        <v>323</v>
      </c>
      <c r="V11" s="1118"/>
    </row>
    <row r="12" spans="2:29" ht="17.25" thickBot="1">
      <c r="B12" s="38"/>
      <c r="C12" s="39"/>
      <c r="E12" s="37"/>
      <c r="F12" s="39"/>
      <c r="G12" s="1137"/>
      <c r="H12" s="1137"/>
      <c r="I12" s="1137"/>
      <c r="J12" s="40"/>
      <c r="K12" s="1119" t="s">
        <v>210</v>
      </c>
      <c r="L12" s="1096"/>
      <c r="M12" s="1096"/>
      <c r="N12" s="1096"/>
      <c r="O12" s="1097"/>
      <c r="P12" s="1095" t="s">
        <v>211</v>
      </c>
      <c r="Q12" s="1096"/>
      <c r="R12" s="1096"/>
      <c r="S12" s="1120"/>
      <c r="T12" s="43"/>
      <c r="U12" s="574">
        <v>0.438</v>
      </c>
      <c r="V12" s="573" t="s">
        <v>199</v>
      </c>
    </row>
    <row r="13" spans="2:29" ht="17.25" thickBot="1">
      <c r="B13" s="38"/>
      <c r="C13" s="39"/>
      <c r="E13" s="37"/>
      <c r="F13" s="39"/>
      <c r="G13" s="1137"/>
      <c r="H13" s="1137"/>
      <c r="I13" s="1137"/>
      <c r="J13" s="40"/>
      <c r="K13" s="1121">
        <f>IF(COUNTIF(K11,"LPガス*"),0.458,IF(COUNTIF(K11,"プロパン*"),0.502,IF(COUNTIF(K11,"ブタン*"),0.355)))</f>
        <v>0.45800000000000002</v>
      </c>
      <c r="L13" s="1122"/>
      <c r="M13" s="1122"/>
      <c r="N13" s="1122"/>
      <c r="O13" s="1123"/>
      <c r="P13" s="1124">
        <f>IF(COUNTIF(K11,"LPガス*"),50.1,IF(COUNTIF(K11,"プロパン*"),50.3,IF(COUNTIF(K11,"ブタン*"),49.4)))</f>
        <v>50.1</v>
      </c>
      <c r="Q13" s="1122"/>
      <c r="R13" s="1122"/>
      <c r="S13" s="1125"/>
      <c r="T13" s="43"/>
    </row>
    <row r="14" spans="2:29" ht="11.25" customHeight="1" thickBot="1">
      <c r="B14" s="38"/>
      <c r="C14" s="39"/>
      <c r="D14" s="37"/>
      <c r="E14" s="39"/>
      <c r="F14" s="39"/>
      <c r="G14" s="40"/>
      <c r="H14" s="40"/>
      <c r="I14" s="40"/>
      <c r="J14" s="40"/>
      <c r="K14" s="40"/>
      <c r="L14" s="41"/>
      <c r="M14" s="42"/>
      <c r="N14" s="39"/>
      <c r="O14" s="41"/>
      <c r="P14" s="42"/>
      <c r="Q14" s="39"/>
      <c r="R14" s="39"/>
      <c r="S14" s="43"/>
      <c r="T14" s="43"/>
    </row>
    <row r="15" spans="2:29" ht="24.75">
      <c r="B15" s="1026"/>
      <c r="C15" s="1027"/>
      <c r="D15" s="1028"/>
      <c r="E15" s="349" t="s">
        <v>48</v>
      </c>
      <c r="F15" s="350" t="s">
        <v>49</v>
      </c>
      <c r="G15" s="350" t="s">
        <v>50</v>
      </c>
      <c r="H15" s="350" t="s">
        <v>51</v>
      </c>
      <c r="I15" s="350" t="s">
        <v>52</v>
      </c>
      <c r="J15" s="350" t="s">
        <v>53</v>
      </c>
      <c r="K15" s="350" t="s">
        <v>54</v>
      </c>
      <c r="L15" s="350" t="s">
        <v>55</v>
      </c>
      <c r="M15" s="350" t="s">
        <v>56</v>
      </c>
      <c r="N15" s="350" t="s">
        <v>57</v>
      </c>
      <c r="O15" s="350" t="s">
        <v>58</v>
      </c>
      <c r="P15" s="351" t="s">
        <v>59</v>
      </c>
      <c r="Q15" s="352" t="s">
        <v>39</v>
      </c>
      <c r="R15" s="1104" t="s">
        <v>60</v>
      </c>
      <c r="S15" s="1105"/>
      <c r="T15" s="432" t="s">
        <v>217</v>
      </c>
      <c r="U15" s="512" t="s">
        <v>308</v>
      </c>
      <c r="V15" s="45"/>
    </row>
    <row r="16" spans="2:29">
      <c r="B16" s="742" t="s">
        <v>258</v>
      </c>
      <c r="C16" s="46" t="s">
        <v>483</v>
      </c>
      <c r="D16" s="47" t="s">
        <v>105</v>
      </c>
      <c r="E16" s="157"/>
      <c r="F16" s="157"/>
      <c r="G16" s="157"/>
      <c r="H16" s="157"/>
      <c r="I16" s="157"/>
      <c r="J16" s="157"/>
      <c r="K16" s="157"/>
      <c r="L16" s="157"/>
      <c r="M16" s="157"/>
      <c r="N16" s="157"/>
      <c r="O16" s="157"/>
      <c r="P16" s="157"/>
      <c r="Q16" s="179">
        <f t="shared" ref="Q16:Q30" si="0">SUM(E16:P16)</f>
        <v>0</v>
      </c>
      <c r="R16" s="544">
        <v>8.6400000000000001E-3</v>
      </c>
      <c r="S16" s="133" t="s">
        <v>61</v>
      </c>
      <c r="T16" s="584">
        <f>Q16*U16</f>
        <v>0</v>
      </c>
      <c r="U16" s="575">
        <f>$U$12</f>
        <v>0.438</v>
      </c>
      <c r="V16" s="45" t="s">
        <v>199</v>
      </c>
      <c r="W16" s="49" t="s">
        <v>148</v>
      </c>
      <c r="AC16" s="36">
        <f>Q16*R16</f>
        <v>0</v>
      </c>
    </row>
    <row r="17" spans="2:29">
      <c r="B17" s="1127" t="s">
        <v>505</v>
      </c>
      <c r="C17" s="1128"/>
      <c r="D17" s="57" t="s">
        <v>62</v>
      </c>
      <c r="E17" s="157"/>
      <c r="F17" s="157"/>
      <c r="G17" s="157"/>
      <c r="H17" s="157"/>
      <c r="I17" s="157"/>
      <c r="J17" s="157"/>
      <c r="K17" s="157"/>
      <c r="L17" s="157"/>
      <c r="M17" s="157"/>
      <c r="N17" s="157"/>
      <c r="O17" s="157"/>
      <c r="P17" s="801"/>
      <c r="Q17" s="179">
        <f t="shared" si="0"/>
        <v>0</v>
      </c>
      <c r="R17" s="58"/>
      <c r="S17" s="59"/>
      <c r="T17" s="194"/>
      <c r="U17" s="353"/>
      <c r="V17" s="45"/>
      <c r="W17" s="49"/>
    </row>
    <row r="18" spans="2:29">
      <c r="B18" s="742" t="s">
        <v>257</v>
      </c>
      <c r="C18" s="46" t="s">
        <v>484</v>
      </c>
      <c r="D18" s="47" t="s">
        <v>105</v>
      </c>
      <c r="E18" s="181"/>
      <c r="F18" s="157"/>
      <c r="G18" s="157"/>
      <c r="H18" s="157"/>
      <c r="I18" s="157"/>
      <c r="J18" s="157"/>
      <c r="K18" s="157"/>
      <c r="L18" s="157"/>
      <c r="M18" s="157"/>
      <c r="N18" s="157"/>
      <c r="O18" s="157"/>
      <c r="P18" s="182"/>
      <c r="Q18" s="218">
        <f>SUM(E18:P18)</f>
        <v>0</v>
      </c>
      <c r="R18" s="780">
        <v>8.6400000000000001E-3</v>
      </c>
      <c r="S18" s="133" t="s">
        <v>61</v>
      </c>
      <c r="T18" s="585">
        <f>Q18*U18</f>
        <v>0</v>
      </c>
      <c r="U18" s="575">
        <f>$U$12</f>
        <v>0.438</v>
      </c>
      <c r="V18" s="45" t="s">
        <v>199</v>
      </c>
      <c r="AC18" s="36">
        <f>Q18*R18</f>
        <v>0</v>
      </c>
    </row>
    <row r="19" spans="2:29">
      <c r="B19" s="1127" t="s">
        <v>505</v>
      </c>
      <c r="C19" s="1128"/>
      <c r="D19" s="57" t="s">
        <v>62</v>
      </c>
      <c r="E19" s="181"/>
      <c r="F19" s="157"/>
      <c r="G19" s="157"/>
      <c r="H19" s="157"/>
      <c r="I19" s="157"/>
      <c r="J19" s="157"/>
      <c r="K19" s="157"/>
      <c r="L19" s="157"/>
      <c r="M19" s="157"/>
      <c r="N19" s="157"/>
      <c r="O19" s="157"/>
      <c r="P19" s="801"/>
      <c r="Q19" s="179">
        <f t="shared" si="0"/>
        <v>0</v>
      </c>
      <c r="R19" s="58"/>
      <c r="S19" s="59"/>
      <c r="T19" s="194"/>
      <c r="U19" s="353"/>
      <c r="V19" s="45"/>
    </row>
    <row r="20" spans="2:29">
      <c r="B20" s="1098" t="s">
        <v>63</v>
      </c>
      <c r="C20" s="46" t="s">
        <v>209</v>
      </c>
      <c r="D20" s="47" t="s">
        <v>64</v>
      </c>
      <c r="E20" s="471"/>
      <c r="F20" s="472"/>
      <c r="G20" s="472"/>
      <c r="H20" s="472"/>
      <c r="I20" s="472"/>
      <c r="J20" s="472"/>
      <c r="K20" s="472"/>
      <c r="L20" s="472"/>
      <c r="M20" s="472"/>
      <c r="N20" s="472"/>
      <c r="O20" s="472"/>
      <c r="P20" s="472"/>
      <c r="Q20" s="158">
        <f t="shared" si="0"/>
        <v>0</v>
      </c>
      <c r="R20" s="777">
        <v>0.04</v>
      </c>
      <c r="S20" s="48" t="s">
        <v>65</v>
      </c>
      <c r="T20" s="581">
        <f>Q20*R20*U20*(44/12)*1000</f>
        <v>0</v>
      </c>
      <c r="U20" s="781">
        <v>1.4E-2</v>
      </c>
      <c r="V20" s="45" t="s">
        <v>208</v>
      </c>
      <c r="AC20" s="36">
        <f>Q20*R20</f>
        <v>0</v>
      </c>
    </row>
    <row r="21" spans="2:29">
      <c r="B21" s="1126"/>
      <c r="C21" s="54" t="s">
        <v>66</v>
      </c>
      <c r="D21" s="51" t="s">
        <v>642</v>
      </c>
      <c r="E21" s="177"/>
      <c r="F21" s="183"/>
      <c r="G21" s="183"/>
      <c r="H21" s="183"/>
      <c r="I21" s="183"/>
      <c r="J21" s="183"/>
      <c r="K21" s="183"/>
      <c r="L21" s="178"/>
      <c r="M21" s="473"/>
      <c r="N21" s="473"/>
      <c r="O21" s="473"/>
      <c r="P21" s="473"/>
      <c r="Q21" s="174">
        <f t="shared" si="0"/>
        <v>0</v>
      </c>
      <c r="R21" s="548">
        <f>$P$13/1000</f>
        <v>5.0099999999999999E-2</v>
      </c>
      <c r="S21" s="56" t="s">
        <v>212</v>
      </c>
      <c r="T21" s="582">
        <f>Q21*R21*U21*(44/12)*1000</f>
        <v>0</v>
      </c>
      <c r="U21" s="486">
        <f>IF(R21=0.0501,0.0163,IF(R21=0.0503,0.0162,IF(R21=0.0494,0.0167)))</f>
        <v>1.6299999999999999E-2</v>
      </c>
      <c r="V21" s="45" t="s">
        <v>208</v>
      </c>
      <c r="AC21" s="36">
        <f>Q21*R21</f>
        <v>0</v>
      </c>
    </row>
    <row r="22" spans="2:29">
      <c r="B22" s="1084" t="s">
        <v>68</v>
      </c>
      <c r="C22" s="1085"/>
      <c r="D22" s="57" t="s">
        <v>62</v>
      </c>
      <c r="E22" s="479"/>
      <c r="F22" s="480"/>
      <c r="G22" s="480"/>
      <c r="H22" s="480"/>
      <c r="I22" s="480"/>
      <c r="J22" s="480"/>
      <c r="K22" s="480"/>
      <c r="L22" s="480"/>
      <c r="M22" s="480"/>
      <c r="N22" s="480"/>
      <c r="O22" s="480"/>
      <c r="P22" s="481"/>
      <c r="Q22" s="180">
        <f t="shared" si="0"/>
        <v>0</v>
      </c>
      <c r="R22" s="58"/>
      <c r="S22" s="59"/>
      <c r="T22" s="194"/>
      <c r="U22" s="353"/>
      <c r="V22" s="45"/>
    </row>
    <row r="23" spans="2:29">
      <c r="B23" s="1081" t="s">
        <v>69</v>
      </c>
      <c r="C23" s="46" t="s">
        <v>206</v>
      </c>
      <c r="D23" s="47" t="s">
        <v>70</v>
      </c>
      <c r="E23" s="184"/>
      <c r="F23" s="185"/>
      <c r="G23" s="185"/>
      <c r="H23" s="185"/>
      <c r="I23" s="185"/>
      <c r="J23" s="185"/>
      <c r="K23" s="185"/>
      <c r="L23" s="186"/>
      <c r="M23" s="474"/>
      <c r="N23" s="474"/>
      <c r="O23" s="474"/>
      <c r="P23" s="474"/>
      <c r="Q23" s="187">
        <f t="shared" si="0"/>
        <v>0</v>
      </c>
      <c r="R23" s="132">
        <v>3.8899999999999997E-2</v>
      </c>
      <c r="S23" s="48" t="s">
        <v>71</v>
      </c>
      <c r="T23" s="581">
        <f>Q23*R23*U23*(44/12)*1000</f>
        <v>0</v>
      </c>
      <c r="U23" s="782">
        <v>1.9300000000000001E-2</v>
      </c>
      <c r="V23" s="45" t="s">
        <v>208</v>
      </c>
      <c r="AC23" s="36">
        <f>Q23*R23</f>
        <v>0</v>
      </c>
    </row>
    <row r="24" spans="2:29">
      <c r="B24" s="1083"/>
      <c r="C24" s="50" t="s">
        <v>205</v>
      </c>
      <c r="D24" s="51" t="s">
        <v>207</v>
      </c>
      <c r="E24" s="168"/>
      <c r="F24" s="176"/>
      <c r="G24" s="176"/>
      <c r="H24" s="176"/>
      <c r="I24" s="176"/>
      <c r="J24" s="176"/>
      <c r="K24" s="176"/>
      <c r="L24" s="169"/>
      <c r="M24" s="475"/>
      <c r="N24" s="475"/>
      <c r="O24" s="475"/>
      <c r="P24" s="475"/>
      <c r="Q24" s="152">
        <f>SUM(E24:P24)</f>
        <v>0</v>
      </c>
      <c r="R24" s="777">
        <v>3.7999999999999999E-2</v>
      </c>
      <c r="S24" s="53" t="s">
        <v>71</v>
      </c>
      <c r="T24" s="583">
        <f>Q24*R24*U24*(44/12)*1000</f>
        <v>0</v>
      </c>
      <c r="U24" s="783">
        <v>1.8800000000000001E-2</v>
      </c>
      <c r="V24" s="45" t="s">
        <v>208</v>
      </c>
      <c r="AC24" s="36">
        <f>Q24*R24</f>
        <v>0</v>
      </c>
    </row>
    <row r="25" spans="2:29">
      <c r="B25" s="1083"/>
      <c r="C25" s="50" t="s">
        <v>72</v>
      </c>
      <c r="D25" s="51" t="s">
        <v>70</v>
      </c>
      <c r="E25" s="177"/>
      <c r="F25" s="183"/>
      <c r="G25" s="183"/>
      <c r="H25" s="183"/>
      <c r="I25" s="183"/>
      <c r="J25" s="183"/>
      <c r="K25" s="183"/>
      <c r="L25" s="178"/>
      <c r="M25" s="473"/>
      <c r="N25" s="473"/>
      <c r="O25" s="473"/>
      <c r="P25" s="473"/>
      <c r="Q25" s="174">
        <f t="shared" si="0"/>
        <v>0</v>
      </c>
      <c r="R25" s="52">
        <v>3.6499999999999998E-2</v>
      </c>
      <c r="S25" s="53" t="s">
        <v>71</v>
      </c>
      <c r="T25" s="583">
        <f>Q25*R25*U25*(44/12)*1000</f>
        <v>0</v>
      </c>
      <c r="U25" s="783">
        <v>1.8700000000000001E-2</v>
      </c>
      <c r="V25" s="45" t="s">
        <v>208</v>
      </c>
      <c r="AC25" s="36">
        <f>Q25*R25</f>
        <v>0</v>
      </c>
    </row>
    <row r="26" spans="2:29">
      <c r="B26" s="1084" t="s">
        <v>73</v>
      </c>
      <c r="C26" s="1085"/>
      <c r="D26" s="57" t="s">
        <v>62</v>
      </c>
      <c r="E26" s="479"/>
      <c r="F26" s="480"/>
      <c r="G26" s="480"/>
      <c r="H26" s="480"/>
      <c r="I26" s="480"/>
      <c r="J26" s="480"/>
      <c r="K26" s="480"/>
      <c r="L26" s="480"/>
      <c r="M26" s="480"/>
      <c r="N26" s="480"/>
      <c r="O26" s="480"/>
      <c r="P26" s="481"/>
      <c r="Q26" s="180">
        <f t="shared" si="0"/>
        <v>0</v>
      </c>
      <c r="R26" s="58"/>
      <c r="S26" s="59"/>
      <c r="T26" s="194"/>
      <c r="U26" s="353"/>
      <c r="V26" s="45"/>
    </row>
    <row r="27" spans="2:29">
      <c r="B27" s="1081" t="s">
        <v>26</v>
      </c>
      <c r="C27" s="46" t="s">
        <v>74</v>
      </c>
      <c r="D27" s="47" t="s">
        <v>75</v>
      </c>
      <c r="E27" s="184"/>
      <c r="F27" s="185"/>
      <c r="G27" s="185"/>
      <c r="H27" s="185"/>
      <c r="I27" s="185"/>
      <c r="J27" s="185"/>
      <c r="K27" s="185"/>
      <c r="L27" s="186"/>
      <c r="M27" s="474"/>
      <c r="N27" s="474"/>
      <c r="O27" s="474"/>
      <c r="P27" s="474"/>
      <c r="Q27" s="187">
        <f t="shared" si="0"/>
        <v>0</v>
      </c>
      <c r="R27" s="514"/>
      <c r="S27" s="60" t="s">
        <v>76</v>
      </c>
      <c r="T27" s="581">
        <f>Q27*U27</f>
        <v>0</v>
      </c>
      <c r="U27" s="782">
        <v>5.3199999999999997E-2</v>
      </c>
      <c r="V27" s="45" t="s">
        <v>147</v>
      </c>
      <c r="AC27" s="36">
        <f>Q27*R27</f>
        <v>0</v>
      </c>
    </row>
    <row r="28" spans="2:29">
      <c r="B28" s="1083"/>
      <c r="C28" s="482" t="s">
        <v>440</v>
      </c>
      <c r="D28" s="65" t="s">
        <v>218</v>
      </c>
      <c r="E28" s="171"/>
      <c r="F28" s="171"/>
      <c r="G28" s="171"/>
      <c r="H28" s="171"/>
      <c r="I28" s="171"/>
      <c r="J28" s="171"/>
      <c r="K28" s="171"/>
      <c r="L28" s="172"/>
      <c r="M28" s="476"/>
      <c r="N28" s="476"/>
      <c r="O28" s="476"/>
      <c r="P28" s="476"/>
      <c r="Q28" s="152">
        <f t="shared" si="0"/>
        <v>0</v>
      </c>
      <c r="R28" s="515"/>
      <c r="S28" s="517"/>
      <c r="T28" s="487" t="str">
        <f>IF(U28="","",Q28*R28*U28*(44/12)*1000)</f>
        <v/>
      </c>
      <c r="U28" s="518"/>
      <c r="V28" s="250" t="s">
        <v>208</v>
      </c>
      <c r="AC28" s="36">
        <f>Q28*R28</f>
        <v>0</v>
      </c>
    </row>
    <row r="29" spans="2:29">
      <c r="B29" s="1082"/>
      <c r="C29" s="483" t="s">
        <v>441</v>
      </c>
      <c r="D29" s="61" t="s">
        <v>219</v>
      </c>
      <c r="E29" s="165"/>
      <c r="F29" s="165"/>
      <c r="G29" s="165"/>
      <c r="H29" s="165"/>
      <c r="I29" s="165"/>
      <c r="J29" s="165"/>
      <c r="K29" s="165"/>
      <c r="L29" s="166"/>
      <c r="M29" s="477"/>
      <c r="N29" s="477"/>
      <c r="O29" s="477"/>
      <c r="P29" s="477"/>
      <c r="Q29" s="188">
        <f>SUM(E29:P29)</f>
        <v>0</v>
      </c>
      <c r="R29" s="516"/>
      <c r="S29" s="519"/>
      <c r="T29" s="488" t="str">
        <f>IF(U29="","",Q29*R29*U29*(44/12)*1000)</f>
        <v/>
      </c>
      <c r="U29" s="520"/>
      <c r="V29" s="250" t="s">
        <v>208</v>
      </c>
      <c r="AC29" s="36">
        <f>Q29*R29</f>
        <v>0</v>
      </c>
    </row>
    <row r="30" spans="2:29" ht="17.25" thickBot="1">
      <c r="B30" s="1115" t="s">
        <v>77</v>
      </c>
      <c r="C30" s="1116"/>
      <c r="D30" s="354" t="s">
        <v>62</v>
      </c>
      <c r="E30" s="355"/>
      <c r="F30" s="356"/>
      <c r="G30" s="356"/>
      <c r="H30" s="356"/>
      <c r="I30" s="356"/>
      <c r="J30" s="356"/>
      <c r="K30" s="356"/>
      <c r="L30" s="356"/>
      <c r="M30" s="356"/>
      <c r="N30" s="356"/>
      <c r="O30" s="356"/>
      <c r="P30" s="356"/>
      <c r="Q30" s="357">
        <f t="shared" si="0"/>
        <v>0</v>
      </c>
      <c r="R30" s="358"/>
      <c r="S30" s="359"/>
      <c r="T30" s="360"/>
      <c r="U30" s="361"/>
      <c r="V30" s="45"/>
      <c r="AC30" s="36">
        <f>Q30*R30</f>
        <v>0</v>
      </c>
    </row>
    <row r="31" spans="2:29">
      <c r="T31" s="196"/>
    </row>
    <row r="32" spans="2:29" ht="16.5" customHeight="1">
      <c r="B32" s="38" t="s">
        <v>87</v>
      </c>
      <c r="C32" s="39"/>
      <c r="D32" s="63" t="s">
        <v>79</v>
      </c>
      <c r="E32" s="64"/>
      <c r="F32" s="64"/>
      <c r="G32" s="64"/>
      <c r="H32" s="64"/>
      <c r="I32" s="64"/>
      <c r="J32" s="64"/>
      <c r="K32" s="64"/>
      <c r="L32" s="64"/>
      <c r="M32" s="64"/>
      <c r="N32" s="64"/>
      <c r="O32" s="64"/>
      <c r="P32" s="64"/>
      <c r="Q32" s="64"/>
      <c r="R32" s="40"/>
      <c r="S32" s="40"/>
      <c r="T32" s="40"/>
      <c r="U32" s="458">
        <f>事業報告書!$J$10</f>
        <v>0</v>
      </c>
    </row>
    <row r="33" spans="2:23">
      <c r="B33" s="37"/>
      <c r="C33" s="39"/>
      <c r="D33" s="63"/>
      <c r="E33" s="64"/>
      <c r="F33" s="64"/>
      <c r="G33" s="64"/>
      <c r="H33" s="64"/>
      <c r="I33" s="64"/>
      <c r="J33" s="64"/>
      <c r="K33" s="64"/>
      <c r="L33" s="64"/>
      <c r="M33" s="64"/>
      <c r="N33" s="64"/>
      <c r="O33" s="64"/>
      <c r="P33" s="64"/>
      <c r="Q33" s="64"/>
      <c r="R33" s="40"/>
      <c r="S33" s="40"/>
      <c r="T33" s="40"/>
    </row>
    <row r="34" spans="2:23" ht="17.25" thickBot="1">
      <c r="B34" s="37" t="s">
        <v>186</v>
      </c>
      <c r="C34" s="39"/>
      <c r="D34" s="63"/>
      <c r="E34" s="64"/>
      <c r="F34" s="64"/>
      <c r="G34" s="64"/>
      <c r="H34" s="64"/>
      <c r="I34" s="64"/>
      <c r="J34" s="64"/>
      <c r="K34" s="64"/>
      <c r="L34" s="64"/>
      <c r="M34" s="64"/>
      <c r="N34" s="64"/>
      <c r="O34" s="64"/>
      <c r="P34" s="64"/>
      <c r="Q34" s="64"/>
      <c r="R34" s="40"/>
      <c r="S34" s="40"/>
      <c r="T34" s="40"/>
    </row>
    <row r="35" spans="2:23" ht="24.75">
      <c r="B35" s="1026"/>
      <c r="C35" s="1027"/>
      <c r="D35" s="1028"/>
      <c r="E35" s="349" t="str">
        <f t="shared" ref="E35:P35" si="1">E15</f>
        <v>４月</v>
      </c>
      <c r="F35" s="349" t="str">
        <f t="shared" si="1"/>
        <v>５月</v>
      </c>
      <c r="G35" s="349" t="str">
        <f t="shared" si="1"/>
        <v>６月</v>
      </c>
      <c r="H35" s="349" t="str">
        <f t="shared" si="1"/>
        <v>７月</v>
      </c>
      <c r="I35" s="349" t="str">
        <f t="shared" si="1"/>
        <v>８月</v>
      </c>
      <c r="J35" s="349" t="str">
        <f t="shared" si="1"/>
        <v>９月</v>
      </c>
      <c r="K35" s="349" t="str">
        <f t="shared" si="1"/>
        <v>１０月</v>
      </c>
      <c r="L35" s="349" t="str">
        <f t="shared" si="1"/>
        <v>１１月</v>
      </c>
      <c r="M35" s="349" t="str">
        <f t="shared" si="1"/>
        <v>１２月</v>
      </c>
      <c r="N35" s="349" t="str">
        <f t="shared" si="1"/>
        <v>１月</v>
      </c>
      <c r="O35" s="349" t="str">
        <f t="shared" si="1"/>
        <v>２月</v>
      </c>
      <c r="P35" s="349" t="str">
        <f t="shared" si="1"/>
        <v>３月</v>
      </c>
      <c r="Q35" s="352" t="s">
        <v>39</v>
      </c>
      <c r="R35" s="1104" t="s">
        <v>60</v>
      </c>
      <c r="S35" s="1105"/>
      <c r="T35" s="432" t="s">
        <v>309</v>
      </c>
      <c r="U35" s="512" t="s">
        <v>308</v>
      </c>
      <c r="V35" s="45"/>
    </row>
    <row r="36" spans="2:23">
      <c r="B36" s="1106" t="s">
        <v>23</v>
      </c>
      <c r="C36" s="46" t="s">
        <v>80</v>
      </c>
      <c r="D36" s="47" t="s">
        <v>105</v>
      </c>
      <c r="E36" s="189"/>
      <c r="F36" s="189"/>
      <c r="G36" s="189"/>
      <c r="H36" s="189"/>
      <c r="I36" s="189"/>
      <c r="J36" s="189"/>
      <c r="K36" s="189"/>
      <c r="L36" s="189"/>
      <c r="M36" s="189"/>
      <c r="N36" s="189"/>
      <c r="O36" s="189"/>
      <c r="P36" s="189"/>
      <c r="Q36" s="158">
        <f t="shared" ref="Q36:Q42" si="2">SUM(E36:P36)</f>
        <v>0</v>
      </c>
      <c r="R36" s="546">
        <v>8.6400000000000001E-3</v>
      </c>
      <c r="S36" s="48" t="s">
        <v>61</v>
      </c>
      <c r="T36" s="191">
        <f t="shared" ref="T36:T42" si="3">Q36*U36</f>
        <v>0</v>
      </c>
      <c r="U36" s="575">
        <f t="shared" ref="U36:U42" si="4">$U$12</f>
        <v>0.438</v>
      </c>
      <c r="V36" s="45" t="s">
        <v>199</v>
      </c>
    </row>
    <row r="37" spans="2:23">
      <c r="B37" s="1107"/>
      <c r="C37" s="50" t="s">
        <v>81</v>
      </c>
      <c r="D37" s="51" t="s">
        <v>105</v>
      </c>
      <c r="E37" s="160"/>
      <c r="F37" s="160"/>
      <c r="G37" s="160"/>
      <c r="H37" s="160"/>
      <c r="I37" s="160"/>
      <c r="J37" s="160"/>
      <c r="K37" s="160"/>
      <c r="L37" s="160"/>
      <c r="M37" s="160"/>
      <c r="N37" s="160"/>
      <c r="O37" s="160"/>
      <c r="P37" s="160"/>
      <c r="Q37" s="147">
        <f t="shared" si="2"/>
        <v>0</v>
      </c>
      <c r="R37" s="543">
        <v>8.6400000000000001E-3</v>
      </c>
      <c r="S37" s="53" t="s">
        <v>61</v>
      </c>
      <c r="T37" s="192">
        <f t="shared" si="3"/>
        <v>0</v>
      </c>
      <c r="U37" s="576">
        <f t="shared" si="4"/>
        <v>0.438</v>
      </c>
      <c r="V37" s="45" t="s">
        <v>199</v>
      </c>
    </row>
    <row r="38" spans="2:23">
      <c r="B38" s="1108"/>
      <c r="C38" s="54" t="s">
        <v>82</v>
      </c>
      <c r="D38" s="55" t="s">
        <v>105</v>
      </c>
      <c r="E38" s="190">
        <f>E36+E37</f>
        <v>0</v>
      </c>
      <c r="F38" s="190">
        <f t="shared" ref="F38:P38" si="5">F36+F37</f>
        <v>0</v>
      </c>
      <c r="G38" s="190">
        <f t="shared" si="5"/>
        <v>0</v>
      </c>
      <c r="H38" s="190">
        <f t="shared" si="5"/>
        <v>0</v>
      </c>
      <c r="I38" s="190">
        <f t="shared" si="5"/>
        <v>0</v>
      </c>
      <c r="J38" s="190">
        <f t="shared" si="5"/>
        <v>0</v>
      </c>
      <c r="K38" s="190">
        <f t="shared" si="5"/>
        <v>0</v>
      </c>
      <c r="L38" s="190">
        <f t="shared" si="5"/>
        <v>0</v>
      </c>
      <c r="M38" s="190">
        <f t="shared" si="5"/>
        <v>0</v>
      </c>
      <c r="N38" s="190">
        <f t="shared" si="5"/>
        <v>0</v>
      </c>
      <c r="O38" s="190">
        <f t="shared" si="5"/>
        <v>0</v>
      </c>
      <c r="P38" s="190">
        <f t="shared" si="5"/>
        <v>0</v>
      </c>
      <c r="Q38" s="175">
        <f t="shared" si="2"/>
        <v>0</v>
      </c>
      <c r="R38" s="545">
        <v>8.6400000000000001E-3</v>
      </c>
      <c r="S38" s="56" t="s">
        <v>61</v>
      </c>
      <c r="T38" s="193">
        <f t="shared" si="3"/>
        <v>0</v>
      </c>
      <c r="U38" s="578">
        <f t="shared" si="4"/>
        <v>0.438</v>
      </c>
      <c r="V38" s="45" t="s">
        <v>199</v>
      </c>
    </row>
    <row r="39" spans="2:23">
      <c r="B39" s="1109" t="s">
        <v>25</v>
      </c>
      <c r="C39" s="46" t="s">
        <v>83</v>
      </c>
      <c r="D39" s="47" t="s">
        <v>105</v>
      </c>
      <c r="E39" s="189"/>
      <c r="F39" s="189"/>
      <c r="G39" s="189"/>
      <c r="H39" s="189"/>
      <c r="I39" s="189"/>
      <c r="J39" s="189"/>
      <c r="K39" s="189"/>
      <c r="L39" s="189"/>
      <c r="M39" s="189"/>
      <c r="N39" s="189"/>
      <c r="O39" s="189"/>
      <c r="P39" s="189"/>
      <c r="Q39" s="158">
        <f>SUM(E39:P39)</f>
        <v>0</v>
      </c>
      <c r="R39" s="546">
        <v>8.6400000000000001E-3</v>
      </c>
      <c r="S39" s="48" t="s">
        <v>61</v>
      </c>
      <c r="T39" s="197">
        <f t="shared" si="3"/>
        <v>0</v>
      </c>
      <c r="U39" s="577">
        <f t="shared" si="4"/>
        <v>0.438</v>
      </c>
      <c r="V39" s="45" t="s">
        <v>199</v>
      </c>
    </row>
    <row r="40" spans="2:23">
      <c r="B40" s="1110"/>
      <c r="C40" s="46" t="s">
        <v>418</v>
      </c>
      <c r="D40" s="47" t="s">
        <v>99</v>
      </c>
      <c r="E40" s="189"/>
      <c r="F40" s="189"/>
      <c r="G40" s="189"/>
      <c r="H40" s="189"/>
      <c r="I40" s="189"/>
      <c r="J40" s="189"/>
      <c r="K40" s="189"/>
      <c r="L40" s="189"/>
      <c r="M40" s="189"/>
      <c r="N40" s="189"/>
      <c r="O40" s="189"/>
      <c r="P40" s="189"/>
      <c r="Q40" s="158">
        <f>SUM(E40:P40)</f>
        <v>0</v>
      </c>
      <c r="R40" s="778" t="s">
        <v>419</v>
      </c>
      <c r="S40" s="625" t="s">
        <v>419</v>
      </c>
      <c r="T40" s="191"/>
      <c r="U40" s="779"/>
      <c r="V40" s="45"/>
    </row>
    <row r="41" spans="2:23">
      <c r="B41" s="1106" t="s">
        <v>417</v>
      </c>
      <c r="C41" s="46" t="s">
        <v>85</v>
      </c>
      <c r="D41" s="47" t="s">
        <v>105</v>
      </c>
      <c r="E41" s="189"/>
      <c r="F41" s="189"/>
      <c r="G41" s="189"/>
      <c r="H41" s="189"/>
      <c r="I41" s="189"/>
      <c r="J41" s="189"/>
      <c r="K41" s="189"/>
      <c r="L41" s="189"/>
      <c r="M41" s="189"/>
      <c r="N41" s="189"/>
      <c r="O41" s="189"/>
      <c r="P41" s="189"/>
      <c r="Q41" s="158">
        <f t="shared" si="2"/>
        <v>0</v>
      </c>
      <c r="R41" s="546">
        <v>8.6400000000000001E-3</v>
      </c>
      <c r="S41" s="48" t="s">
        <v>61</v>
      </c>
      <c r="T41" s="195">
        <f t="shared" si="3"/>
        <v>0</v>
      </c>
      <c r="U41" s="579">
        <f t="shared" si="4"/>
        <v>0.438</v>
      </c>
      <c r="V41" s="45" t="s">
        <v>199</v>
      </c>
    </row>
    <row r="42" spans="2:23" ht="17.25" thickBot="1">
      <c r="B42" s="1111"/>
      <c r="C42" s="362" t="s">
        <v>86</v>
      </c>
      <c r="D42" s="363" t="s">
        <v>105</v>
      </c>
      <c r="E42" s="364"/>
      <c r="F42" s="364"/>
      <c r="G42" s="364"/>
      <c r="H42" s="364"/>
      <c r="I42" s="364"/>
      <c r="J42" s="364"/>
      <c r="K42" s="364"/>
      <c r="L42" s="364"/>
      <c r="M42" s="364"/>
      <c r="N42" s="364"/>
      <c r="O42" s="364"/>
      <c r="P42" s="364"/>
      <c r="Q42" s="357">
        <f t="shared" si="2"/>
        <v>0</v>
      </c>
      <c r="R42" s="547">
        <v>8.6400000000000001E-3</v>
      </c>
      <c r="S42" s="365" t="s">
        <v>61</v>
      </c>
      <c r="T42" s="366">
        <f t="shared" si="3"/>
        <v>0</v>
      </c>
      <c r="U42" s="580">
        <f t="shared" si="4"/>
        <v>0.438</v>
      </c>
      <c r="V42" s="45" t="s">
        <v>199</v>
      </c>
    </row>
    <row r="43" spans="2:23">
      <c r="W43" s="196">
        <f>SUM(T36:T42)</f>
        <v>0</v>
      </c>
    </row>
    <row r="44" spans="2:23">
      <c r="B44" s="38" t="s">
        <v>92</v>
      </c>
      <c r="C44" s="39"/>
      <c r="E44" s="37" t="s">
        <v>187</v>
      </c>
      <c r="F44" s="64"/>
      <c r="G44" s="64"/>
      <c r="H44" s="64"/>
      <c r="I44" s="64"/>
      <c r="J44" s="64"/>
      <c r="K44" s="64"/>
      <c r="L44" s="64"/>
      <c r="M44" s="64"/>
      <c r="N44" s="64"/>
      <c r="O44" s="64"/>
      <c r="P44" s="64"/>
      <c r="Q44" s="64"/>
    </row>
    <row r="45" spans="2:23" ht="17.25" thickBot="1">
      <c r="B45" s="37" t="s">
        <v>424</v>
      </c>
      <c r="C45" s="39"/>
      <c r="D45" s="37"/>
      <c r="E45" s="39"/>
      <c r="F45" s="64"/>
      <c r="G45" s="64"/>
      <c r="H45" s="64"/>
      <c r="I45" s="64"/>
      <c r="J45" s="64"/>
      <c r="K45" s="64"/>
      <c r="L45" s="64"/>
      <c r="M45" s="64"/>
      <c r="N45" s="64"/>
      <c r="O45" s="64"/>
      <c r="P45" s="64"/>
      <c r="Q45" s="64"/>
    </row>
    <row r="46" spans="2:23" ht="26.85" customHeight="1">
      <c r="B46" s="1026"/>
      <c r="C46" s="1027"/>
      <c r="D46" s="1028"/>
      <c r="E46" s="349" t="str">
        <f>E35</f>
        <v>４月</v>
      </c>
      <c r="F46" s="349" t="str">
        <f t="shared" ref="F46:O46" si="6">F35</f>
        <v>５月</v>
      </c>
      <c r="G46" s="349" t="str">
        <f t="shared" si="6"/>
        <v>６月</v>
      </c>
      <c r="H46" s="349" t="str">
        <f t="shared" si="6"/>
        <v>７月</v>
      </c>
      <c r="I46" s="349" t="str">
        <f t="shared" si="6"/>
        <v>８月</v>
      </c>
      <c r="J46" s="349" t="str">
        <f t="shared" si="6"/>
        <v>９月</v>
      </c>
      <c r="K46" s="349" t="str">
        <f t="shared" si="6"/>
        <v>１０月</v>
      </c>
      <c r="L46" s="349" t="str">
        <f t="shared" si="6"/>
        <v>１１月</v>
      </c>
      <c r="M46" s="349" t="str">
        <f t="shared" si="6"/>
        <v>１２月</v>
      </c>
      <c r="N46" s="349" t="str">
        <f t="shared" si="6"/>
        <v>１月</v>
      </c>
      <c r="O46" s="349" t="str">
        <f t="shared" si="6"/>
        <v>２月</v>
      </c>
      <c r="P46" s="349" t="str">
        <f>P35</f>
        <v>３月</v>
      </c>
      <c r="Q46" s="367" t="s">
        <v>39</v>
      </c>
      <c r="R46" s="1112" t="s">
        <v>322</v>
      </c>
      <c r="S46" s="1113"/>
      <c r="T46" s="1114"/>
    </row>
    <row r="47" spans="2:23">
      <c r="B47" s="738" t="s">
        <v>88</v>
      </c>
      <c r="C47" s="46" t="s">
        <v>483</v>
      </c>
      <c r="D47" s="47" t="s">
        <v>105</v>
      </c>
      <c r="E47" s="143"/>
      <c r="F47" s="143"/>
      <c r="G47" s="143"/>
      <c r="H47" s="143"/>
      <c r="I47" s="143"/>
      <c r="J47" s="143"/>
      <c r="K47" s="143"/>
      <c r="L47" s="143"/>
      <c r="M47" s="143"/>
      <c r="N47" s="143"/>
      <c r="O47" s="143"/>
      <c r="P47" s="143"/>
      <c r="Q47" s="368">
        <f t="shared" ref="Q47:Q75" si="7">SUM(E47:P47)</f>
        <v>0</v>
      </c>
      <c r="R47" s="552"/>
      <c r="S47" s="553"/>
      <c r="T47" s="554"/>
      <c r="W47" s="62">
        <f>Q47</f>
        <v>0</v>
      </c>
    </row>
    <row r="48" spans="2:23">
      <c r="B48" s="739"/>
      <c r="C48" s="50" t="s">
        <v>209</v>
      </c>
      <c r="D48" s="51" t="s">
        <v>89</v>
      </c>
      <c r="E48" s="144"/>
      <c r="F48" s="145"/>
      <c r="G48" s="145"/>
      <c r="H48" s="145"/>
      <c r="I48" s="145"/>
      <c r="J48" s="145"/>
      <c r="K48" s="145"/>
      <c r="L48" s="145"/>
      <c r="M48" s="145"/>
      <c r="N48" s="145"/>
      <c r="O48" s="145"/>
      <c r="P48" s="146"/>
      <c r="Q48" s="369">
        <f t="shared" si="7"/>
        <v>0</v>
      </c>
      <c r="R48" s="558"/>
      <c r="S48" s="556"/>
      <c r="T48" s="557"/>
    </row>
    <row r="49" spans="2:23">
      <c r="B49" s="739"/>
      <c r="C49" s="50" t="s">
        <v>66</v>
      </c>
      <c r="D49" s="76" t="s">
        <v>642</v>
      </c>
      <c r="E49" s="148"/>
      <c r="F49" s="149"/>
      <c r="G49" s="149"/>
      <c r="H49" s="149"/>
      <c r="I49" s="149"/>
      <c r="J49" s="149"/>
      <c r="K49" s="149"/>
      <c r="L49" s="149"/>
      <c r="M49" s="149"/>
      <c r="N49" s="149"/>
      <c r="O49" s="150"/>
      <c r="P49" s="151"/>
      <c r="Q49" s="370">
        <f t="shared" si="7"/>
        <v>0</v>
      </c>
      <c r="R49" s="558"/>
      <c r="S49" s="556"/>
      <c r="T49" s="557"/>
    </row>
    <row r="50" spans="2:23">
      <c r="B50" s="739"/>
      <c r="C50" s="50" t="s">
        <v>206</v>
      </c>
      <c r="D50" s="76" t="s">
        <v>70</v>
      </c>
      <c r="E50" s="148"/>
      <c r="F50" s="149"/>
      <c r="G50" s="149"/>
      <c r="H50" s="149"/>
      <c r="I50" s="149"/>
      <c r="J50" s="149"/>
      <c r="K50" s="149"/>
      <c r="L50" s="149"/>
      <c r="M50" s="149"/>
      <c r="N50" s="149"/>
      <c r="O50" s="150"/>
      <c r="P50" s="151"/>
      <c r="Q50" s="370">
        <f t="shared" si="7"/>
        <v>0</v>
      </c>
      <c r="R50" s="558"/>
      <c r="S50" s="556"/>
      <c r="T50" s="557"/>
    </row>
    <row r="51" spans="2:23">
      <c r="B51" s="739"/>
      <c r="C51" s="50" t="s">
        <v>205</v>
      </c>
      <c r="D51" s="51" t="s">
        <v>207</v>
      </c>
      <c r="E51" s="148"/>
      <c r="F51" s="149"/>
      <c r="G51" s="149"/>
      <c r="H51" s="149"/>
      <c r="I51" s="149"/>
      <c r="J51" s="149"/>
      <c r="K51" s="149"/>
      <c r="L51" s="149"/>
      <c r="M51" s="149"/>
      <c r="N51" s="149"/>
      <c r="O51" s="150"/>
      <c r="P51" s="151"/>
      <c r="Q51" s="370">
        <f>SUM(E51:P51)</f>
        <v>0</v>
      </c>
      <c r="R51" s="558"/>
      <c r="S51" s="556"/>
      <c r="T51" s="557"/>
    </row>
    <row r="52" spans="2:23">
      <c r="B52" s="739"/>
      <c r="C52" s="50" t="s">
        <v>72</v>
      </c>
      <c r="D52" s="51" t="s">
        <v>70</v>
      </c>
      <c r="E52" s="148"/>
      <c r="F52" s="149"/>
      <c r="G52" s="149"/>
      <c r="H52" s="149"/>
      <c r="I52" s="149"/>
      <c r="J52" s="149"/>
      <c r="K52" s="149"/>
      <c r="L52" s="149"/>
      <c r="M52" s="149"/>
      <c r="N52" s="149"/>
      <c r="O52" s="150"/>
      <c r="P52" s="151"/>
      <c r="Q52" s="370">
        <f t="shared" si="7"/>
        <v>0</v>
      </c>
      <c r="R52" s="558"/>
      <c r="S52" s="556"/>
      <c r="T52" s="557"/>
    </row>
    <row r="53" spans="2:23">
      <c r="B53" s="739"/>
      <c r="C53" s="50" t="s">
        <v>74</v>
      </c>
      <c r="D53" s="51" t="s">
        <v>90</v>
      </c>
      <c r="E53" s="153"/>
      <c r="F53" s="154"/>
      <c r="G53" s="154"/>
      <c r="H53" s="154"/>
      <c r="I53" s="154"/>
      <c r="J53" s="154"/>
      <c r="K53" s="154"/>
      <c r="L53" s="154"/>
      <c r="M53" s="154"/>
      <c r="N53" s="154"/>
      <c r="O53" s="155"/>
      <c r="P53" s="156"/>
      <c r="Q53" s="370">
        <f t="shared" si="7"/>
        <v>0</v>
      </c>
      <c r="R53" s="558"/>
      <c r="S53" s="556"/>
      <c r="T53" s="557"/>
    </row>
    <row r="54" spans="2:23">
      <c r="B54" s="739"/>
      <c r="C54" s="50" t="str">
        <f>C28</f>
        <v>熱源（その他）</v>
      </c>
      <c r="D54" s="55" t="str">
        <f>IF(D28="","",D28)</f>
        <v>L1</v>
      </c>
      <c r="E54" s="549"/>
      <c r="F54" s="549"/>
      <c r="G54" s="549"/>
      <c r="H54" s="549"/>
      <c r="I54" s="549"/>
      <c r="J54" s="549"/>
      <c r="K54" s="549"/>
      <c r="L54" s="549"/>
      <c r="M54" s="549"/>
      <c r="N54" s="549"/>
      <c r="O54" s="550"/>
      <c r="P54" s="550"/>
      <c r="Q54" s="373">
        <f t="shared" si="7"/>
        <v>0</v>
      </c>
      <c r="R54" s="559"/>
      <c r="S54" s="560"/>
      <c r="T54" s="561"/>
    </row>
    <row r="55" spans="2:23">
      <c r="B55" s="738" t="s">
        <v>320</v>
      </c>
      <c r="C55" s="46" t="s">
        <v>483</v>
      </c>
      <c r="D55" s="47" t="s">
        <v>105</v>
      </c>
      <c r="E55" s="730"/>
      <c r="F55" s="731"/>
      <c r="G55" s="731"/>
      <c r="H55" s="731"/>
      <c r="I55" s="731"/>
      <c r="J55" s="731"/>
      <c r="K55" s="731"/>
      <c r="L55" s="731"/>
      <c r="M55" s="731"/>
      <c r="N55" s="731"/>
      <c r="O55" s="731"/>
      <c r="P55" s="732"/>
      <c r="Q55" s="379">
        <f t="shared" si="7"/>
        <v>0</v>
      </c>
      <c r="R55" s="562"/>
      <c r="S55" s="553"/>
      <c r="T55" s="554"/>
      <c r="W55" s="62">
        <f>Q55</f>
        <v>0</v>
      </c>
    </row>
    <row r="56" spans="2:23">
      <c r="B56" s="746" t="s">
        <v>91</v>
      </c>
      <c r="C56" s="46" t="s">
        <v>483</v>
      </c>
      <c r="D56" s="47" t="s">
        <v>105</v>
      </c>
      <c r="E56" s="157"/>
      <c r="F56" s="157"/>
      <c r="G56" s="157"/>
      <c r="H56" s="157"/>
      <c r="I56" s="157"/>
      <c r="J56" s="157"/>
      <c r="K56" s="157"/>
      <c r="L56" s="157"/>
      <c r="M56" s="157"/>
      <c r="N56" s="157"/>
      <c r="O56" s="157"/>
      <c r="P56" s="157"/>
      <c r="Q56" s="371">
        <f t="shared" si="7"/>
        <v>0</v>
      </c>
      <c r="R56" s="566"/>
      <c r="S56" s="567"/>
      <c r="T56" s="568"/>
      <c r="W56" s="62">
        <f>Q56</f>
        <v>0</v>
      </c>
    </row>
    <row r="57" spans="2:23">
      <c r="B57" s="1029" t="s">
        <v>25</v>
      </c>
      <c r="C57" s="46" t="s">
        <v>214</v>
      </c>
      <c r="D57" s="47" t="s">
        <v>89</v>
      </c>
      <c r="E57" s="163"/>
      <c r="F57" s="164"/>
      <c r="G57" s="164"/>
      <c r="H57" s="164"/>
      <c r="I57" s="164"/>
      <c r="J57" s="164"/>
      <c r="K57" s="164"/>
      <c r="L57" s="164"/>
      <c r="M57" s="164"/>
      <c r="N57" s="164"/>
      <c r="O57" s="164"/>
      <c r="P57" s="164"/>
      <c r="Q57" s="371">
        <f t="shared" si="7"/>
        <v>0</v>
      </c>
      <c r="R57" s="552"/>
      <c r="S57" s="553"/>
      <c r="T57" s="554"/>
      <c r="W57" s="62"/>
    </row>
    <row r="58" spans="2:23">
      <c r="B58" s="1030"/>
      <c r="C58" s="50" t="s">
        <v>66</v>
      </c>
      <c r="D58" s="76" t="s">
        <v>642</v>
      </c>
      <c r="E58" s="165"/>
      <c r="F58" s="166"/>
      <c r="G58" s="166"/>
      <c r="H58" s="166"/>
      <c r="I58" s="166"/>
      <c r="J58" s="166"/>
      <c r="K58" s="166"/>
      <c r="L58" s="166"/>
      <c r="M58" s="166"/>
      <c r="N58" s="166"/>
      <c r="O58" s="166"/>
      <c r="P58" s="151"/>
      <c r="Q58" s="372">
        <f>SUM(E58:P58)</f>
        <v>0</v>
      </c>
      <c r="R58" s="558"/>
      <c r="S58" s="556"/>
      <c r="T58" s="557"/>
      <c r="W58" s="49" t="s">
        <v>427</v>
      </c>
    </row>
    <row r="59" spans="2:23">
      <c r="B59" s="1088"/>
      <c r="C59" s="50" t="s">
        <v>206</v>
      </c>
      <c r="D59" s="51" t="s">
        <v>70</v>
      </c>
      <c r="E59" s="168"/>
      <c r="F59" s="169"/>
      <c r="G59" s="169"/>
      <c r="H59" s="169"/>
      <c r="I59" s="169"/>
      <c r="J59" s="169"/>
      <c r="K59" s="169"/>
      <c r="L59" s="169"/>
      <c r="M59" s="169"/>
      <c r="N59" s="169"/>
      <c r="O59" s="169"/>
      <c r="P59" s="170"/>
      <c r="Q59" s="370">
        <f t="shared" si="7"/>
        <v>0</v>
      </c>
      <c r="R59" s="558"/>
      <c r="S59" s="556"/>
      <c r="T59" s="557"/>
    </row>
    <row r="60" spans="2:23">
      <c r="B60" s="1089"/>
      <c r="C60" s="73" t="s">
        <v>205</v>
      </c>
      <c r="D60" s="74" t="s">
        <v>207</v>
      </c>
      <c r="E60" s="171"/>
      <c r="F60" s="172"/>
      <c r="G60" s="172"/>
      <c r="H60" s="172"/>
      <c r="I60" s="172"/>
      <c r="J60" s="172"/>
      <c r="K60" s="172"/>
      <c r="L60" s="172"/>
      <c r="M60" s="172"/>
      <c r="N60" s="172"/>
      <c r="O60" s="172"/>
      <c r="P60" s="173"/>
      <c r="Q60" s="373">
        <f>SUM(E60:P60)</f>
        <v>0</v>
      </c>
      <c r="R60" s="558"/>
      <c r="S60" s="556"/>
      <c r="T60" s="557"/>
    </row>
    <row r="61" spans="2:23">
      <c r="B61" s="1090"/>
      <c r="C61" s="54" t="s">
        <v>72</v>
      </c>
      <c r="D61" s="55" t="s">
        <v>207</v>
      </c>
      <c r="E61" s="172"/>
      <c r="F61" s="172"/>
      <c r="G61" s="172"/>
      <c r="H61" s="172"/>
      <c r="I61" s="172"/>
      <c r="J61" s="172"/>
      <c r="K61" s="172"/>
      <c r="L61" s="172"/>
      <c r="M61" s="172"/>
      <c r="N61" s="172"/>
      <c r="O61" s="172"/>
      <c r="P61" s="173"/>
      <c r="Q61" s="374">
        <f t="shared" si="7"/>
        <v>0</v>
      </c>
      <c r="R61" s="563"/>
      <c r="S61" s="564"/>
      <c r="T61" s="565"/>
    </row>
    <row r="62" spans="2:23" ht="16.5" customHeight="1">
      <c r="B62" s="741" t="s">
        <v>18</v>
      </c>
      <c r="C62" s="46" t="s">
        <v>483</v>
      </c>
      <c r="D62" s="47" t="s">
        <v>105</v>
      </c>
      <c r="E62" s="622"/>
      <c r="F62" s="622"/>
      <c r="G62" s="622"/>
      <c r="H62" s="622"/>
      <c r="I62" s="622"/>
      <c r="J62" s="622"/>
      <c r="K62" s="622"/>
      <c r="L62" s="622"/>
      <c r="M62" s="622"/>
      <c r="N62" s="622"/>
      <c r="O62" s="622"/>
      <c r="P62" s="622"/>
      <c r="Q62" s="371">
        <f t="shared" si="7"/>
        <v>0</v>
      </c>
      <c r="R62" s="566"/>
      <c r="S62" s="567"/>
      <c r="T62" s="568"/>
      <c r="U62" s="458">
        <f>事業報告書!$J$10</f>
        <v>0</v>
      </c>
      <c r="W62" s="62">
        <f>Q62</f>
        <v>0</v>
      </c>
    </row>
    <row r="63" spans="2:23">
      <c r="B63" s="746" t="s">
        <v>19</v>
      </c>
      <c r="C63" s="46" t="s">
        <v>483</v>
      </c>
      <c r="D63" s="47" t="s">
        <v>105</v>
      </c>
      <c r="E63" s="143"/>
      <c r="F63" s="143"/>
      <c r="G63" s="143"/>
      <c r="H63" s="143"/>
      <c r="I63" s="143"/>
      <c r="J63" s="143"/>
      <c r="K63" s="143"/>
      <c r="L63" s="143"/>
      <c r="M63" s="143"/>
      <c r="N63" s="143"/>
      <c r="O63" s="143"/>
      <c r="P63" s="143"/>
      <c r="Q63" s="371">
        <f t="shared" si="7"/>
        <v>0</v>
      </c>
      <c r="R63" s="566"/>
      <c r="S63" s="567"/>
      <c r="T63" s="568"/>
      <c r="U63" s="621"/>
      <c r="W63" s="62">
        <f>Q63</f>
        <v>0</v>
      </c>
    </row>
    <row r="64" spans="2:23">
      <c r="B64" s="746" t="s">
        <v>20</v>
      </c>
      <c r="C64" s="46" t="s">
        <v>483</v>
      </c>
      <c r="D64" s="47" t="s">
        <v>105</v>
      </c>
      <c r="E64" s="143"/>
      <c r="F64" s="143"/>
      <c r="G64" s="143"/>
      <c r="H64" s="143"/>
      <c r="I64" s="143"/>
      <c r="J64" s="143"/>
      <c r="K64" s="143"/>
      <c r="L64" s="143"/>
      <c r="M64" s="143"/>
      <c r="N64" s="143"/>
      <c r="O64" s="143"/>
      <c r="P64" s="143"/>
      <c r="Q64" s="371">
        <f t="shared" si="7"/>
        <v>0</v>
      </c>
      <c r="R64" s="552"/>
      <c r="S64" s="553"/>
      <c r="T64" s="554"/>
      <c r="U64" s="458"/>
      <c r="W64" s="62">
        <f>Q64</f>
        <v>0</v>
      </c>
    </row>
    <row r="65" spans="2:23">
      <c r="B65" s="743"/>
      <c r="C65" s="50" t="s">
        <v>209</v>
      </c>
      <c r="D65" s="51" t="s">
        <v>64</v>
      </c>
      <c r="E65" s="159"/>
      <c r="F65" s="161"/>
      <c r="G65" s="161"/>
      <c r="H65" s="161"/>
      <c r="I65" s="161"/>
      <c r="J65" s="161"/>
      <c r="K65" s="161"/>
      <c r="L65" s="161"/>
      <c r="M65" s="161"/>
      <c r="N65" s="161"/>
      <c r="O65" s="161"/>
      <c r="P65" s="162"/>
      <c r="Q65" s="369">
        <f t="shared" si="7"/>
        <v>0</v>
      </c>
      <c r="R65" s="558"/>
      <c r="S65" s="556"/>
      <c r="T65" s="557"/>
    </row>
    <row r="66" spans="2:23">
      <c r="B66" s="743"/>
      <c r="C66" s="50" t="s">
        <v>66</v>
      </c>
      <c r="D66" s="76" t="s">
        <v>642</v>
      </c>
      <c r="E66" s="168"/>
      <c r="F66" s="176"/>
      <c r="G66" s="169"/>
      <c r="H66" s="169"/>
      <c r="I66" s="169"/>
      <c r="J66" s="169"/>
      <c r="K66" s="169"/>
      <c r="L66" s="169"/>
      <c r="M66" s="169"/>
      <c r="N66" s="169"/>
      <c r="O66" s="169"/>
      <c r="P66" s="170"/>
      <c r="Q66" s="370">
        <f t="shared" si="7"/>
        <v>0</v>
      </c>
      <c r="R66" s="558"/>
      <c r="S66" s="556"/>
      <c r="T66" s="557"/>
    </row>
    <row r="67" spans="2:23">
      <c r="B67" s="743"/>
      <c r="C67" s="50" t="s">
        <v>206</v>
      </c>
      <c r="D67" s="51" t="s">
        <v>70</v>
      </c>
      <c r="E67" s="168"/>
      <c r="F67" s="176"/>
      <c r="G67" s="169"/>
      <c r="H67" s="169"/>
      <c r="I67" s="169"/>
      <c r="J67" s="169"/>
      <c r="K67" s="169"/>
      <c r="L67" s="169"/>
      <c r="M67" s="169"/>
      <c r="N67" s="169"/>
      <c r="O67" s="169"/>
      <c r="P67" s="170"/>
      <c r="Q67" s="370">
        <f t="shared" si="7"/>
        <v>0</v>
      </c>
      <c r="R67" s="558"/>
      <c r="S67" s="556"/>
      <c r="T67" s="557"/>
    </row>
    <row r="68" spans="2:23">
      <c r="B68" s="743"/>
      <c r="C68" s="73" t="s">
        <v>205</v>
      </c>
      <c r="D68" s="74" t="s">
        <v>207</v>
      </c>
      <c r="E68" s="168"/>
      <c r="F68" s="176"/>
      <c r="G68" s="169"/>
      <c r="H68" s="169"/>
      <c r="I68" s="169"/>
      <c r="J68" s="169"/>
      <c r="K68" s="169"/>
      <c r="L68" s="169"/>
      <c r="M68" s="169"/>
      <c r="N68" s="169"/>
      <c r="O68" s="169"/>
      <c r="P68" s="170"/>
      <c r="Q68" s="370">
        <f>SUM(E68:P68)</f>
        <v>0</v>
      </c>
      <c r="R68" s="558"/>
      <c r="S68" s="556"/>
      <c r="T68" s="557"/>
    </row>
    <row r="69" spans="2:23">
      <c r="B69" s="743"/>
      <c r="C69" s="50" t="s">
        <v>72</v>
      </c>
      <c r="D69" s="51" t="s">
        <v>70</v>
      </c>
      <c r="E69" s="168"/>
      <c r="F69" s="176"/>
      <c r="G69" s="169"/>
      <c r="H69" s="169"/>
      <c r="I69" s="169"/>
      <c r="J69" s="169"/>
      <c r="K69" s="169"/>
      <c r="L69" s="169"/>
      <c r="M69" s="169"/>
      <c r="N69" s="169"/>
      <c r="O69" s="169"/>
      <c r="P69" s="170"/>
      <c r="Q69" s="370">
        <f t="shared" si="7"/>
        <v>0</v>
      </c>
      <c r="R69" s="558"/>
      <c r="S69" s="556"/>
      <c r="T69" s="557"/>
    </row>
    <row r="70" spans="2:23">
      <c r="B70" s="744"/>
      <c r="C70" s="50" t="str">
        <f>C29</f>
        <v>給湯（その他）</v>
      </c>
      <c r="D70" s="55" t="str">
        <f>IF(D29="","",D29)</f>
        <v>L2</v>
      </c>
      <c r="E70" s="171"/>
      <c r="F70" s="171"/>
      <c r="G70" s="172"/>
      <c r="H70" s="172"/>
      <c r="I70" s="172"/>
      <c r="J70" s="172"/>
      <c r="K70" s="172"/>
      <c r="L70" s="172"/>
      <c r="M70" s="172"/>
      <c r="N70" s="172"/>
      <c r="O70" s="172"/>
      <c r="P70" s="173"/>
      <c r="Q70" s="374">
        <f t="shared" si="7"/>
        <v>0</v>
      </c>
      <c r="R70" s="563"/>
      <c r="S70" s="564"/>
      <c r="T70" s="565"/>
    </row>
    <row r="71" spans="2:23">
      <c r="B71" s="746" t="s">
        <v>21</v>
      </c>
      <c r="C71" s="46" t="s">
        <v>483</v>
      </c>
      <c r="D71" s="47" t="s">
        <v>105</v>
      </c>
      <c r="E71" s="157"/>
      <c r="F71" s="157"/>
      <c r="G71" s="157"/>
      <c r="H71" s="157"/>
      <c r="I71" s="157"/>
      <c r="J71" s="157"/>
      <c r="K71" s="157"/>
      <c r="L71" s="157"/>
      <c r="M71" s="157"/>
      <c r="N71" s="157"/>
      <c r="O71" s="157"/>
      <c r="P71" s="157"/>
      <c r="Q71" s="371">
        <f t="shared" si="7"/>
        <v>0</v>
      </c>
      <c r="R71" s="566"/>
      <c r="S71" s="567"/>
      <c r="T71" s="568"/>
      <c r="W71" s="62">
        <f>Q71</f>
        <v>0</v>
      </c>
    </row>
    <row r="72" spans="2:23" ht="24">
      <c r="B72" s="747" t="s">
        <v>438</v>
      </c>
      <c r="C72" s="46" t="s">
        <v>483</v>
      </c>
      <c r="D72" s="47" t="s">
        <v>105</v>
      </c>
      <c r="E72" s="157"/>
      <c r="F72" s="157"/>
      <c r="G72" s="157"/>
      <c r="H72" s="157"/>
      <c r="I72" s="157"/>
      <c r="J72" s="157"/>
      <c r="K72" s="157"/>
      <c r="L72" s="157"/>
      <c r="M72" s="157"/>
      <c r="N72" s="157"/>
      <c r="O72" s="157"/>
      <c r="P72" s="157"/>
      <c r="Q72" s="371">
        <f t="shared" ref="Q72" si="8">SUM(E72:P72)</f>
        <v>0</v>
      </c>
      <c r="R72" s="566"/>
      <c r="S72" s="567"/>
      <c r="T72" s="568"/>
      <c r="W72" s="62">
        <f>Q72</f>
        <v>0</v>
      </c>
    </row>
    <row r="73" spans="2:23" ht="24">
      <c r="B73" s="742" t="s">
        <v>439</v>
      </c>
      <c r="C73" s="46" t="s">
        <v>483</v>
      </c>
      <c r="D73" s="47" t="s">
        <v>105</v>
      </c>
      <c r="E73" s="157"/>
      <c r="F73" s="157"/>
      <c r="G73" s="157"/>
      <c r="H73" s="157"/>
      <c r="I73" s="157"/>
      <c r="J73" s="157"/>
      <c r="K73" s="157"/>
      <c r="L73" s="157"/>
      <c r="M73" s="157"/>
      <c r="N73" s="157"/>
      <c r="O73" s="157"/>
      <c r="P73" s="157"/>
      <c r="Q73" s="371">
        <f t="shared" si="7"/>
        <v>0</v>
      </c>
      <c r="R73" s="552"/>
      <c r="S73" s="553"/>
      <c r="T73" s="554"/>
      <c r="W73" s="62">
        <f>Q73</f>
        <v>0</v>
      </c>
    </row>
    <row r="74" spans="2:23">
      <c r="B74" s="748"/>
      <c r="C74" s="50" t="s">
        <v>209</v>
      </c>
      <c r="D74" s="51" t="s">
        <v>64</v>
      </c>
      <c r="E74" s="159"/>
      <c r="F74" s="161"/>
      <c r="G74" s="161"/>
      <c r="H74" s="161"/>
      <c r="I74" s="161"/>
      <c r="J74" s="161"/>
      <c r="K74" s="161"/>
      <c r="L74" s="161"/>
      <c r="M74" s="161"/>
      <c r="N74" s="161"/>
      <c r="O74" s="161"/>
      <c r="P74" s="162"/>
      <c r="Q74" s="369">
        <f t="shared" si="7"/>
        <v>0</v>
      </c>
      <c r="R74" s="555"/>
      <c r="S74" s="556"/>
      <c r="T74" s="557"/>
    </row>
    <row r="75" spans="2:23" ht="17.25" thickBot="1">
      <c r="B75" s="749"/>
      <c r="C75" s="362" t="s">
        <v>66</v>
      </c>
      <c r="D75" s="363" t="s">
        <v>643</v>
      </c>
      <c r="E75" s="375"/>
      <c r="F75" s="376"/>
      <c r="G75" s="376"/>
      <c r="H75" s="376"/>
      <c r="I75" s="376"/>
      <c r="J75" s="376"/>
      <c r="K75" s="376"/>
      <c r="L75" s="376"/>
      <c r="M75" s="376"/>
      <c r="N75" s="376"/>
      <c r="O75" s="376"/>
      <c r="P75" s="377"/>
      <c r="Q75" s="378">
        <f t="shared" si="7"/>
        <v>0</v>
      </c>
      <c r="R75" s="569"/>
      <c r="S75" s="570"/>
      <c r="T75" s="571"/>
    </row>
    <row r="76" spans="2:23" s="45" customFormat="1" ht="12"/>
    <row r="77" spans="2:23" s="45" customFormat="1" ht="12">
      <c r="G77" s="45" t="s">
        <v>134</v>
      </c>
      <c r="K77" s="137"/>
      <c r="L77" s="137"/>
      <c r="M77" s="137"/>
    </row>
    <row r="78" spans="2:23" s="45" customFormat="1" ht="12" customHeight="1">
      <c r="C78" s="1091" t="s">
        <v>256</v>
      </c>
      <c r="D78" s="1091"/>
      <c r="E78" s="1091"/>
      <c r="F78" s="1092"/>
      <c r="G78" s="44"/>
      <c r="H78" s="136" t="s">
        <v>126</v>
      </c>
      <c r="I78" s="1093" t="s">
        <v>101</v>
      </c>
      <c r="J78" s="1094"/>
      <c r="K78" s="1095" t="s">
        <v>102</v>
      </c>
      <c r="L78" s="1096"/>
      <c r="M78" s="1097"/>
      <c r="N78" s="1093" t="s">
        <v>130</v>
      </c>
      <c r="O78" s="1103"/>
      <c r="P78" s="1094"/>
    </row>
    <row r="79" spans="2:23" s="45" customFormat="1" ht="25.5">
      <c r="C79" s="1091"/>
      <c r="D79" s="1091"/>
      <c r="E79" s="1091"/>
      <c r="F79" s="1092"/>
      <c r="G79" s="44"/>
      <c r="H79" s="69" t="s">
        <v>133</v>
      </c>
      <c r="I79" s="136" t="s">
        <v>213</v>
      </c>
      <c r="J79" s="136" t="s">
        <v>127</v>
      </c>
      <c r="K79" s="136" t="s">
        <v>216</v>
      </c>
      <c r="L79" s="136" t="s">
        <v>205</v>
      </c>
      <c r="M79" s="136" t="s">
        <v>128</v>
      </c>
      <c r="N79" s="230" t="s">
        <v>129</v>
      </c>
      <c r="O79" s="676" t="str">
        <f>C54</f>
        <v>熱源（その他）</v>
      </c>
      <c r="P79" s="677" t="str">
        <f>C70</f>
        <v>給湯（その他）</v>
      </c>
    </row>
    <row r="80" spans="2:23" s="45" customFormat="1" ht="16.5" customHeight="1">
      <c r="C80" s="1091"/>
      <c r="D80" s="1091"/>
      <c r="E80" s="1091"/>
      <c r="F80" s="1092"/>
      <c r="G80" s="68" t="s">
        <v>131</v>
      </c>
      <c r="H80" s="198">
        <f>Q16+Q18+Q36+Q39+Q41</f>
        <v>0</v>
      </c>
      <c r="I80" s="198">
        <f>Q20</f>
        <v>0</v>
      </c>
      <c r="J80" s="199">
        <f>Q21</f>
        <v>0</v>
      </c>
      <c r="K80" s="199">
        <f>Q23</f>
        <v>0</v>
      </c>
      <c r="L80" s="199">
        <f>Q24</f>
        <v>0</v>
      </c>
      <c r="M80" s="199">
        <f>Q25</f>
        <v>0</v>
      </c>
      <c r="N80" s="199">
        <f>Q27</f>
        <v>0</v>
      </c>
      <c r="O80" s="199">
        <f>Q28</f>
        <v>0</v>
      </c>
      <c r="P80" s="199">
        <f>Q29</f>
        <v>0</v>
      </c>
    </row>
    <row r="81" spans="2:21" s="45" customFormat="1" ht="16.5" customHeight="1">
      <c r="C81" s="1091"/>
      <c r="D81" s="1091"/>
      <c r="E81" s="1091"/>
      <c r="F81" s="1092"/>
      <c r="G81" s="68" t="s">
        <v>132</v>
      </c>
      <c r="H81" s="198">
        <f>W47+W55+W56+W62+W63+W64+W71+W72+W73</f>
        <v>0</v>
      </c>
      <c r="I81" s="198">
        <f>Q48+Q57+Q65+Q74</f>
        <v>0</v>
      </c>
      <c r="J81" s="199">
        <f>Q49+Q66+Q75+Q58</f>
        <v>0</v>
      </c>
      <c r="K81" s="199">
        <f>Q50+Q59+Q67</f>
        <v>0</v>
      </c>
      <c r="L81" s="199">
        <f>Q51+Q60+Q68</f>
        <v>0</v>
      </c>
      <c r="M81" s="199">
        <f>Q52+Q69+Q61</f>
        <v>0</v>
      </c>
      <c r="N81" s="199">
        <f>Q53</f>
        <v>0</v>
      </c>
      <c r="O81" s="199">
        <f>Q54</f>
        <v>0</v>
      </c>
      <c r="P81" s="199">
        <f>Q70</f>
        <v>0</v>
      </c>
    </row>
    <row r="82" spans="2:21" s="45" customFormat="1" ht="16.5" customHeight="1">
      <c r="C82" s="1091"/>
      <c r="D82" s="1091"/>
      <c r="E82" s="1091"/>
      <c r="F82" s="1092"/>
      <c r="G82" s="44" t="s">
        <v>135</v>
      </c>
      <c r="H82" s="198">
        <f>H80-H81</f>
        <v>0</v>
      </c>
      <c r="I82" s="198">
        <f t="shared" ref="I82:O82" si="9">I80-I81</f>
        <v>0</v>
      </c>
      <c r="J82" s="199">
        <f t="shared" si="9"/>
        <v>0</v>
      </c>
      <c r="K82" s="199">
        <f t="shared" si="9"/>
        <v>0</v>
      </c>
      <c r="L82" s="199">
        <f>L80-L81</f>
        <v>0</v>
      </c>
      <c r="M82" s="199">
        <f t="shared" si="9"/>
        <v>0</v>
      </c>
      <c r="N82" s="199">
        <f t="shared" si="9"/>
        <v>0</v>
      </c>
      <c r="O82" s="199">
        <f t="shared" si="9"/>
        <v>0</v>
      </c>
      <c r="P82" s="513">
        <f>P80-P81</f>
        <v>0</v>
      </c>
    </row>
    <row r="83" spans="2:21" s="45" customFormat="1" ht="12"/>
    <row r="84" spans="2:21" s="45" customFormat="1" ht="17.25" thickBot="1">
      <c r="B84" s="38" t="s">
        <v>188</v>
      </c>
      <c r="D84" s="39"/>
      <c r="E84" s="37"/>
      <c r="F84" s="39"/>
      <c r="G84" s="39"/>
      <c r="H84" s="39"/>
      <c r="I84" s="39"/>
      <c r="J84" s="39"/>
      <c r="K84" s="71"/>
      <c r="L84" s="39"/>
      <c r="M84" s="72"/>
      <c r="N84" s="72"/>
      <c r="O84" s="39"/>
      <c r="P84" s="39"/>
      <c r="Q84" s="39"/>
      <c r="U84" s="458">
        <f>事業報告書!$J$10</f>
        <v>0</v>
      </c>
    </row>
    <row r="85" spans="2:21" s="45" customFormat="1" ht="12">
      <c r="B85" s="1026"/>
      <c r="C85" s="1027"/>
      <c r="D85" s="1028"/>
      <c r="E85" s="349" t="str">
        <f t="shared" ref="E85:P85" si="10">E46</f>
        <v>４月</v>
      </c>
      <c r="F85" s="349" t="str">
        <f t="shared" si="10"/>
        <v>５月</v>
      </c>
      <c r="G85" s="349" t="str">
        <f t="shared" si="10"/>
        <v>６月</v>
      </c>
      <c r="H85" s="349" t="str">
        <f t="shared" si="10"/>
        <v>７月</v>
      </c>
      <c r="I85" s="349" t="str">
        <f t="shared" si="10"/>
        <v>８月</v>
      </c>
      <c r="J85" s="349" t="str">
        <f t="shared" si="10"/>
        <v>９月</v>
      </c>
      <c r="K85" s="349" t="str">
        <f t="shared" si="10"/>
        <v>１０月</v>
      </c>
      <c r="L85" s="349" t="str">
        <f t="shared" si="10"/>
        <v>１１月</v>
      </c>
      <c r="M85" s="349" t="str">
        <f t="shared" si="10"/>
        <v>１２月</v>
      </c>
      <c r="N85" s="349" t="str">
        <f t="shared" si="10"/>
        <v>１月</v>
      </c>
      <c r="O85" s="349" t="str">
        <f t="shared" si="10"/>
        <v>２月</v>
      </c>
      <c r="P85" s="349" t="str">
        <f t="shared" si="10"/>
        <v>３月</v>
      </c>
      <c r="Q85" s="367" t="s">
        <v>39</v>
      </c>
    </row>
    <row r="86" spans="2:21" s="45" customFormat="1" ht="22.5" customHeight="1">
      <c r="B86" s="751" t="s">
        <v>100</v>
      </c>
      <c r="C86" s="46" t="s">
        <v>483</v>
      </c>
      <c r="D86" s="47" t="s">
        <v>105</v>
      </c>
      <c r="E86" s="200">
        <f t="shared" ref="E86:P86" si="11">E47+E56+E62+E63+E64+E71+E72+E73+E55</f>
        <v>0</v>
      </c>
      <c r="F86" s="200">
        <f t="shared" si="11"/>
        <v>0</v>
      </c>
      <c r="G86" s="200">
        <f t="shared" si="11"/>
        <v>0</v>
      </c>
      <c r="H86" s="200">
        <f t="shared" si="11"/>
        <v>0</v>
      </c>
      <c r="I86" s="200">
        <f t="shared" si="11"/>
        <v>0</v>
      </c>
      <c r="J86" s="200">
        <f t="shared" si="11"/>
        <v>0</v>
      </c>
      <c r="K86" s="200">
        <f t="shared" si="11"/>
        <v>0</v>
      </c>
      <c r="L86" s="200">
        <f t="shared" si="11"/>
        <v>0</v>
      </c>
      <c r="M86" s="200">
        <f t="shared" si="11"/>
        <v>0</v>
      </c>
      <c r="N86" s="200">
        <f t="shared" si="11"/>
        <v>0</v>
      </c>
      <c r="O86" s="200">
        <f t="shared" si="11"/>
        <v>0</v>
      </c>
      <c r="P86" s="200">
        <f t="shared" si="11"/>
        <v>0</v>
      </c>
      <c r="Q86" s="368">
        <f t="shared" ref="Q86:Q100" si="12">SUM(E86:P86)</f>
        <v>0</v>
      </c>
    </row>
    <row r="87" spans="2:21">
      <c r="B87" s="1081" t="s">
        <v>101</v>
      </c>
      <c r="C87" s="46" t="s">
        <v>209</v>
      </c>
      <c r="D87" s="47" t="s">
        <v>89</v>
      </c>
      <c r="E87" s="201">
        <f t="shared" ref="E87:P87" si="13">E48+E57+E65+E74</f>
        <v>0</v>
      </c>
      <c r="F87" s="201">
        <f t="shared" si="13"/>
        <v>0</v>
      </c>
      <c r="G87" s="201">
        <f t="shared" si="13"/>
        <v>0</v>
      </c>
      <c r="H87" s="201">
        <f t="shared" si="13"/>
        <v>0</v>
      </c>
      <c r="I87" s="201">
        <f t="shared" si="13"/>
        <v>0</v>
      </c>
      <c r="J87" s="201">
        <f t="shared" si="13"/>
        <v>0</v>
      </c>
      <c r="K87" s="201">
        <f t="shared" si="13"/>
        <v>0</v>
      </c>
      <c r="L87" s="201">
        <f t="shared" si="13"/>
        <v>0</v>
      </c>
      <c r="M87" s="201">
        <f t="shared" si="13"/>
        <v>0</v>
      </c>
      <c r="N87" s="201">
        <f t="shared" si="13"/>
        <v>0</v>
      </c>
      <c r="O87" s="201">
        <f t="shared" si="13"/>
        <v>0</v>
      </c>
      <c r="P87" s="201">
        <f t="shared" si="13"/>
        <v>0</v>
      </c>
      <c r="Q87" s="371">
        <f t="shared" si="12"/>
        <v>0</v>
      </c>
    </row>
    <row r="88" spans="2:21">
      <c r="B88" s="1082"/>
      <c r="C88" s="54" t="s">
        <v>66</v>
      </c>
      <c r="D88" s="55" t="s">
        <v>643</v>
      </c>
      <c r="E88" s="241">
        <f t="shared" ref="E88:P88" si="14">E49+E58+E66+E75</f>
        <v>0</v>
      </c>
      <c r="F88" s="241">
        <f t="shared" si="14"/>
        <v>0</v>
      </c>
      <c r="G88" s="241">
        <f t="shared" si="14"/>
        <v>0</v>
      </c>
      <c r="H88" s="241">
        <f t="shared" si="14"/>
        <v>0</v>
      </c>
      <c r="I88" s="241">
        <f t="shared" si="14"/>
        <v>0</v>
      </c>
      <c r="J88" s="241">
        <f t="shared" si="14"/>
        <v>0</v>
      </c>
      <c r="K88" s="241">
        <f t="shared" si="14"/>
        <v>0</v>
      </c>
      <c r="L88" s="241">
        <f t="shared" si="14"/>
        <v>0</v>
      </c>
      <c r="M88" s="241">
        <f t="shared" si="14"/>
        <v>0</v>
      </c>
      <c r="N88" s="241">
        <f t="shared" si="14"/>
        <v>0</v>
      </c>
      <c r="O88" s="241">
        <f t="shared" si="14"/>
        <v>0</v>
      </c>
      <c r="P88" s="241">
        <f t="shared" si="14"/>
        <v>0</v>
      </c>
      <c r="Q88" s="374">
        <f t="shared" si="12"/>
        <v>0</v>
      </c>
    </row>
    <row r="89" spans="2:21">
      <c r="B89" s="1081" t="s">
        <v>102</v>
      </c>
      <c r="C89" s="46" t="s">
        <v>206</v>
      </c>
      <c r="D89" s="47" t="s">
        <v>103</v>
      </c>
      <c r="E89" s="242">
        <f t="shared" ref="E89:P89" si="15">E50+E59+E67</f>
        <v>0</v>
      </c>
      <c r="F89" s="242">
        <f t="shared" si="15"/>
        <v>0</v>
      </c>
      <c r="G89" s="242">
        <f t="shared" si="15"/>
        <v>0</v>
      </c>
      <c r="H89" s="242">
        <f t="shared" si="15"/>
        <v>0</v>
      </c>
      <c r="I89" s="242">
        <f t="shared" si="15"/>
        <v>0</v>
      </c>
      <c r="J89" s="242">
        <f t="shared" si="15"/>
        <v>0</v>
      </c>
      <c r="K89" s="242">
        <f t="shared" si="15"/>
        <v>0</v>
      </c>
      <c r="L89" s="242">
        <f t="shared" si="15"/>
        <v>0</v>
      </c>
      <c r="M89" s="242">
        <f t="shared" si="15"/>
        <v>0</v>
      </c>
      <c r="N89" s="242">
        <f t="shared" si="15"/>
        <v>0</v>
      </c>
      <c r="O89" s="242">
        <f t="shared" si="15"/>
        <v>0</v>
      </c>
      <c r="P89" s="242">
        <f t="shared" si="15"/>
        <v>0</v>
      </c>
      <c r="Q89" s="379">
        <f>SUM(E89:P89)</f>
        <v>0</v>
      </c>
    </row>
    <row r="90" spans="2:21">
      <c r="B90" s="1083"/>
      <c r="C90" s="134" t="s">
        <v>205</v>
      </c>
      <c r="D90" s="135" t="s">
        <v>207</v>
      </c>
      <c r="E90" s="243">
        <f t="shared" ref="E90:P90" si="16">E51+E60+E68</f>
        <v>0</v>
      </c>
      <c r="F90" s="243">
        <f t="shared" si="16"/>
        <v>0</v>
      </c>
      <c r="G90" s="243">
        <f t="shared" si="16"/>
        <v>0</v>
      </c>
      <c r="H90" s="243">
        <f t="shared" si="16"/>
        <v>0</v>
      </c>
      <c r="I90" s="243">
        <f t="shared" si="16"/>
        <v>0</v>
      </c>
      <c r="J90" s="243">
        <f t="shared" si="16"/>
        <v>0</v>
      </c>
      <c r="K90" s="243">
        <f t="shared" si="16"/>
        <v>0</v>
      </c>
      <c r="L90" s="243">
        <f t="shared" si="16"/>
        <v>0</v>
      </c>
      <c r="M90" s="243">
        <f t="shared" si="16"/>
        <v>0</v>
      </c>
      <c r="N90" s="243">
        <f t="shared" si="16"/>
        <v>0</v>
      </c>
      <c r="O90" s="243">
        <f t="shared" si="16"/>
        <v>0</v>
      </c>
      <c r="P90" s="243">
        <f t="shared" si="16"/>
        <v>0</v>
      </c>
      <c r="Q90" s="380">
        <f>SUM(E90:P90)</f>
        <v>0</v>
      </c>
    </row>
    <row r="91" spans="2:21">
      <c r="B91" s="1082"/>
      <c r="C91" s="54" t="s">
        <v>72</v>
      </c>
      <c r="D91" s="55" t="s">
        <v>103</v>
      </c>
      <c r="E91" s="241">
        <f t="shared" ref="E91:P91" si="17">E52+E61+E69</f>
        <v>0</v>
      </c>
      <c r="F91" s="241">
        <f t="shared" si="17"/>
        <v>0</v>
      </c>
      <c r="G91" s="241">
        <f t="shared" si="17"/>
        <v>0</v>
      </c>
      <c r="H91" s="241">
        <f t="shared" si="17"/>
        <v>0</v>
      </c>
      <c r="I91" s="241">
        <f t="shared" si="17"/>
        <v>0</v>
      </c>
      <c r="J91" s="241">
        <f t="shared" si="17"/>
        <v>0</v>
      </c>
      <c r="K91" s="241">
        <f t="shared" si="17"/>
        <v>0</v>
      </c>
      <c r="L91" s="241">
        <f t="shared" si="17"/>
        <v>0</v>
      </c>
      <c r="M91" s="241">
        <f t="shared" si="17"/>
        <v>0</v>
      </c>
      <c r="N91" s="241">
        <f t="shared" si="17"/>
        <v>0</v>
      </c>
      <c r="O91" s="241">
        <f t="shared" si="17"/>
        <v>0</v>
      </c>
      <c r="P91" s="241">
        <f t="shared" si="17"/>
        <v>0</v>
      </c>
      <c r="Q91" s="374">
        <f t="shared" si="12"/>
        <v>0</v>
      </c>
    </row>
    <row r="92" spans="2:21">
      <c r="B92" s="1083" t="s">
        <v>98</v>
      </c>
      <c r="C92" s="75" t="s">
        <v>74</v>
      </c>
      <c r="D92" s="76" t="s">
        <v>90</v>
      </c>
      <c r="E92" s="244">
        <f t="shared" ref="E92:P92" si="18">E53</f>
        <v>0</v>
      </c>
      <c r="F92" s="244">
        <f t="shared" si="18"/>
        <v>0</v>
      </c>
      <c r="G92" s="244">
        <f t="shared" si="18"/>
        <v>0</v>
      </c>
      <c r="H92" s="244">
        <f t="shared" si="18"/>
        <v>0</v>
      </c>
      <c r="I92" s="244">
        <f t="shared" si="18"/>
        <v>0</v>
      </c>
      <c r="J92" s="244">
        <f t="shared" si="18"/>
        <v>0</v>
      </c>
      <c r="K92" s="244">
        <f t="shared" si="18"/>
        <v>0</v>
      </c>
      <c r="L92" s="244">
        <f t="shared" si="18"/>
        <v>0</v>
      </c>
      <c r="M92" s="244">
        <f t="shared" si="18"/>
        <v>0</v>
      </c>
      <c r="N92" s="244">
        <f t="shared" si="18"/>
        <v>0</v>
      </c>
      <c r="O92" s="244">
        <f t="shared" si="18"/>
        <v>0</v>
      </c>
      <c r="P92" s="244">
        <f t="shared" si="18"/>
        <v>0</v>
      </c>
      <c r="Q92" s="372">
        <f t="shared" si="12"/>
        <v>0</v>
      </c>
    </row>
    <row r="93" spans="2:21">
      <c r="B93" s="1083"/>
      <c r="C93" s="75" t="str">
        <f>C28</f>
        <v>熱源（その他）</v>
      </c>
      <c r="D93" s="76" t="str">
        <f>D28</f>
        <v>L1</v>
      </c>
      <c r="E93" s="244">
        <f t="shared" ref="E93:P93" si="19">E54</f>
        <v>0</v>
      </c>
      <c r="F93" s="244">
        <f t="shared" si="19"/>
        <v>0</v>
      </c>
      <c r="G93" s="244">
        <f t="shared" si="19"/>
        <v>0</v>
      </c>
      <c r="H93" s="244">
        <f t="shared" si="19"/>
        <v>0</v>
      </c>
      <c r="I93" s="244">
        <f t="shared" si="19"/>
        <v>0</v>
      </c>
      <c r="J93" s="244">
        <f t="shared" si="19"/>
        <v>0</v>
      </c>
      <c r="K93" s="244">
        <f t="shared" si="19"/>
        <v>0</v>
      </c>
      <c r="L93" s="244">
        <f t="shared" si="19"/>
        <v>0</v>
      </c>
      <c r="M93" s="244">
        <f t="shared" si="19"/>
        <v>0</v>
      </c>
      <c r="N93" s="244">
        <f t="shared" si="19"/>
        <v>0</v>
      </c>
      <c r="O93" s="244">
        <f t="shared" si="19"/>
        <v>0</v>
      </c>
      <c r="P93" s="244">
        <f t="shared" si="19"/>
        <v>0</v>
      </c>
      <c r="Q93" s="372">
        <f>SUM(E93:P93)</f>
        <v>0</v>
      </c>
    </row>
    <row r="94" spans="2:21">
      <c r="B94" s="1082"/>
      <c r="C94" s="50" t="str">
        <f>C29</f>
        <v>給湯（その他）</v>
      </c>
      <c r="D94" s="51" t="str">
        <f>D29</f>
        <v>L2</v>
      </c>
      <c r="E94" s="245">
        <f t="shared" ref="E94:P94" si="20">E70</f>
        <v>0</v>
      </c>
      <c r="F94" s="245">
        <f t="shared" si="20"/>
        <v>0</v>
      </c>
      <c r="G94" s="245">
        <f t="shared" si="20"/>
        <v>0</v>
      </c>
      <c r="H94" s="245">
        <f t="shared" si="20"/>
        <v>0</v>
      </c>
      <c r="I94" s="245">
        <f t="shared" si="20"/>
        <v>0</v>
      </c>
      <c r="J94" s="245">
        <f t="shared" si="20"/>
        <v>0</v>
      </c>
      <c r="K94" s="245">
        <f t="shared" si="20"/>
        <v>0</v>
      </c>
      <c r="L94" s="245">
        <f t="shared" si="20"/>
        <v>0</v>
      </c>
      <c r="M94" s="245">
        <f t="shared" si="20"/>
        <v>0</v>
      </c>
      <c r="N94" s="245">
        <f t="shared" si="20"/>
        <v>0</v>
      </c>
      <c r="O94" s="245">
        <f t="shared" si="20"/>
        <v>0</v>
      </c>
      <c r="P94" s="245">
        <f t="shared" si="20"/>
        <v>0</v>
      </c>
      <c r="Q94" s="370">
        <f t="shared" si="12"/>
        <v>0</v>
      </c>
    </row>
    <row r="95" spans="2:21">
      <c r="B95" s="1098" t="s">
        <v>104</v>
      </c>
      <c r="C95" s="46" t="s">
        <v>80</v>
      </c>
      <c r="D95" s="47" t="s">
        <v>105</v>
      </c>
      <c r="E95" s="251">
        <f t="shared" ref="E95:P95" si="21">E36</f>
        <v>0</v>
      </c>
      <c r="F95" s="251">
        <f t="shared" si="21"/>
        <v>0</v>
      </c>
      <c r="G95" s="251">
        <f t="shared" si="21"/>
        <v>0</v>
      </c>
      <c r="H95" s="251">
        <f t="shared" si="21"/>
        <v>0</v>
      </c>
      <c r="I95" s="251">
        <f t="shared" si="21"/>
        <v>0</v>
      </c>
      <c r="J95" s="251">
        <f t="shared" si="21"/>
        <v>0</v>
      </c>
      <c r="K95" s="251">
        <f t="shared" si="21"/>
        <v>0</v>
      </c>
      <c r="L95" s="251">
        <f t="shared" si="21"/>
        <v>0</v>
      </c>
      <c r="M95" s="251">
        <f t="shared" si="21"/>
        <v>0</v>
      </c>
      <c r="N95" s="251">
        <f t="shared" si="21"/>
        <v>0</v>
      </c>
      <c r="O95" s="251">
        <f t="shared" si="21"/>
        <v>0</v>
      </c>
      <c r="P95" s="251">
        <f t="shared" si="21"/>
        <v>0</v>
      </c>
      <c r="Q95" s="379">
        <f t="shared" si="12"/>
        <v>0</v>
      </c>
    </row>
    <row r="96" spans="2:21">
      <c r="B96" s="1099"/>
      <c r="C96" s="50" t="s">
        <v>81</v>
      </c>
      <c r="D96" s="51" t="s">
        <v>105</v>
      </c>
      <c r="E96" s="252">
        <f t="shared" ref="E96:P96" si="22">E37</f>
        <v>0</v>
      </c>
      <c r="F96" s="245">
        <f t="shared" si="22"/>
        <v>0</v>
      </c>
      <c r="G96" s="245">
        <f t="shared" si="22"/>
        <v>0</v>
      </c>
      <c r="H96" s="245">
        <f t="shared" si="22"/>
        <v>0</v>
      </c>
      <c r="I96" s="245">
        <f t="shared" si="22"/>
        <v>0</v>
      </c>
      <c r="J96" s="245">
        <f t="shared" si="22"/>
        <v>0</v>
      </c>
      <c r="K96" s="245">
        <f t="shared" si="22"/>
        <v>0</v>
      </c>
      <c r="L96" s="245">
        <f t="shared" si="22"/>
        <v>0</v>
      </c>
      <c r="M96" s="245">
        <f t="shared" si="22"/>
        <v>0</v>
      </c>
      <c r="N96" s="245">
        <f t="shared" si="22"/>
        <v>0</v>
      </c>
      <c r="O96" s="245">
        <f t="shared" si="22"/>
        <v>0</v>
      </c>
      <c r="P96" s="253">
        <f t="shared" si="22"/>
        <v>0</v>
      </c>
      <c r="Q96" s="370">
        <f t="shared" si="12"/>
        <v>0</v>
      </c>
    </row>
    <row r="97" spans="2:21">
      <c r="B97" s="1100"/>
      <c r="C97" s="54" t="s">
        <v>82</v>
      </c>
      <c r="D97" s="55" t="s">
        <v>105</v>
      </c>
      <c r="E97" s="244">
        <f t="shared" ref="E97:P97" si="23">E38</f>
        <v>0</v>
      </c>
      <c r="F97" s="244">
        <f t="shared" si="23"/>
        <v>0</v>
      </c>
      <c r="G97" s="244">
        <f t="shared" si="23"/>
        <v>0</v>
      </c>
      <c r="H97" s="244">
        <f t="shared" si="23"/>
        <v>0</v>
      </c>
      <c r="I97" s="244">
        <f t="shared" si="23"/>
        <v>0</v>
      </c>
      <c r="J97" s="244">
        <f t="shared" si="23"/>
        <v>0</v>
      </c>
      <c r="K97" s="244">
        <f t="shared" si="23"/>
        <v>0</v>
      </c>
      <c r="L97" s="244">
        <f t="shared" si="23"/>
        <v>0</v>
      </c>
      <c r="M97" s="244">
        <f t="shared" si="23"/>
        <v>0</v>
      </c>
      <c r="N97" s="244">
        <f t="shared" si="23"/>
        <v>0</v>
      </c>
      <c r="O97" s="244">
        <f t="shared" si="23"/>
        <v>0</v>
      </c>
      <c r="P97" s="244">
        <f t="shared" si="23"/>
        <v>0</v>
      </c>
      <c r="Q97" s="370">
        <f t="shared" si="12"/>
        <v>0</v>
      </c>
    </row>
    <row r="98" spans="2:21">
      <c r="B98" s="381" t="s">
        <v>25</v>
      </c>
      <c r="C98" s="343" t="s">
        <v>83</v>
      </c>
      <c r="D98" s="57" t="s">
        <v>105</v>
      </c>
      <c r="E98" s="254">
        <f t="shared" ref="E98:P98" si="24">E39</f>
        <v>0</v>
      </c>
      <c r="F98" s="254">
        <f t="shared" si="24"/>
        <v>0</v>
      </c>
      <c r="G98" s="254">
        <f t="shared" si="24"/>
        <v>0</v>
      </c>
      <c r="H98" s="254">
        <f t="shared" si="24"/>
        <v>0</v>
      </c>
      <c r="I98" s="254">
        <f t="shared" si="24"/>
        <v>0</v>
      </c>
      <c r="J98" s="254">
        <f t="shared" si="24"/>
        <v>0</v>
      </c>
      <c r="K98" s="254">
        <f t="shared" si="24"/>
        <v>0</v>
      </c>
      <c r="L98" s="254">
        <f t="shared" si="24"/>
        <v>0</v>
      </c>
      <c r="M98" s="254">
        <f t="shared" si="24"/>
        <v>0</v>
      </c>
      <c r="N98" s="254">
        <f t="shared" si="24"/>
        <v>0</v>
      </c>
      <c r="O98" s="254">
        <f t="shared" si="24"/>
        <v>0</v>
      </c>
      <c r="P98" s="254">
        <f t="shared" si="24"/>
        <v>0</v>
      </c>
      <c r="Q98" s="382">
        <f t="shared" si="12"/>
        <v>0</v>
      </c>
    </row>
    <row r="99" spans="2:21" ht="20.25" customHeight="1">
      <c r="B99" s="1101" t="s">
        <v>106</v>
      </c>
      <c r="C99" s="75" t="s">
        <v>85</v>
      </c>
      <c r="D99" s="76" t="s">
        <v>105</v>
      </c>
      <c r="E99" s="244">
        <f t="shared" ref="E99:P99" si="25">E41</f>
        <v>0</v>
      </c>
      <c r="F99" s="244">
        <f t="shared" si="25"/>
        <v>0</v>
      </c>
      <c r="G99" s="244">
        <f t="shared" si="25"/>
        <v>0</v>
      </c>
      <c r="H99" s="244">
        <f t="shared" si="25"/>
        <v>0</v>
      </c>
      <c r="I99" s="244">
        <f t="shared" si="25"/>
        <v>0</v>
      </c>
      <c r="J99" s="244">
        <f t="shared" si="25"/>
        <v>0</v>
      </c>
      <c r="K99" s="244">
        <f t="shared" si="25"/>
        <v>0</v>
      </c>
      <c r="L99" s="244">
        <f t="shared" si="25"/>
        <v>0</v>
      </c>
      <c r="M99" s="244">
        <f t="shared" si="25"/>
        <v>0</v>
      </c>
      <c r="N99" s="244">
        <f t="shared" si="25"/>
        <v>0</v>
      </c>
      <c r="O99" s="244">
        <f t="shared" si="25"/>
        <v>0</v>
      </c>
      <c r="P99" s="244">
        <f t="shared" si="25"/>
        <v>0</v>
      </c>
      <c r="Q99" s="372">
        <f t="shared" si="12"/>
        <v>0</v>
      </c>
    </row>
    <row r="100" spans="2:21" ht="17.25" thickBot="1">
      <c r="B100" s="1102"/>
      <c r="C100" s="362" t="s">
        <v>86</v>
      </c>
      <c r="D100" s="363" t="s">
        <v>105</v>
      </c>
      <c r="E100" s="383">
        <f t="shared" ref="E100:P100" si="26">E42</f>
        <v>0</v>
      </c>
      <c r="F100" s="383">
        <f t="shared" si="26"/>
        <v>0</v>
      </c>
      <c r="G100" s="383">
        <f t="shared" si="26"/>
        <v>0</v>
      </c>
      <c r="H100" s="383">
        <f t="shared" si="26"/>
        <v>0</v>
      </c>
      <c r="I100" s="383">
        <f t="shared" si="26"/>
        <v>0</v>
      </c>
      <c r="J100" s="383">
        <f t="shared" si="26"/>
        <v>0</v>
      </c>
      <c r="K100" s="383">
        <f t="shared" si="26"/>
        <v>0</v>
      </c>
      <c r="L100" s="383">
        <f t="shared" si="26"/>
        <v>0</v>
      </c>
      <c r="M100" s="383">
        <f t="shared" si="26"/>
        <v>0</v>
      </c>
      <c r="N100" s="383">
        <f t="shared" si="26"/>
        <v>0</v>
      </c>
      <c r="O100" s="383">
        <f t="shared" si="26"/>
        <v>0</v>
      </c>
      <c r="P100" s="383">
        <f t="shared" si="26"/>
        <v>0</v>
      </c>
      <c r="Q100" s="378">
        <f t="shared" si="12"/>
        <v>0</v>
      </c>
    </row>
    <row r="101" spans="2:21">
      <c r="B101" s="484"/>
      <c r="C101" s="83"/>
      <c r="D101" s="83"/>
      <c r="E101" s="485"/>
      <c r="F101" s="485"/>
      <c r="G101" s="485"/>
      <c r="H101" s="485"/>
      <c r="I101" s="485"/>
      <c r="J101" s="485"/>
      <c r="K101" s="485"/>
      <c r="L101" s="485"/>
      <c r="M101" s="485"/>
      <c r="N101" s="485"/>
      <c r="O101" s="485"/>
      <c r="P101" s="485"/>
      <c r="Q101" s="485"/>
    </row>
    <row r="102" spans="2:21" ht="17.25" thickBot="1">
      <c r="B102" s="38" t="s">
        <v>189</v>
      </c>
      <c r="D102" s="39"/>
      <c r="E102" s="37"/>
      <c r="F102" s="39"/>
      <c r="G102" s="39"/>
      <c r="H102" s="39"/>
      <c r="I102" s="39"/>
      <c r="J102" s="39"/>
      <c r="K102" s="71"/>
      <c r="L102" s="39"/>
      <c r="M102" s="72"/>
      <c r="N102" s="72"/>
      <c r="O102" s="39"/>
      <c r="P102" s="39"/>
      <c r="Q102" s="39"/>
    </row>
    <row r="103" spans="2:21">
      <c r="B103" s="1026"/>
      <c r="C103" s="1027"/>
      <c r="D103" s="1028"/>
      <c r="E103" s="384" t="str">
        <f t="shared" ref="E103:P103" si="27">E85</f>
        <v>４月</v>
      </c>
      <c r="F103" s="384" t="str">
        <f t="shared" si="27"/>
        <v>５月</v>
      </c>
      <c r="G103" s="384" t="str">
        <f t="shared" si="27"/>
        <v>６月</v>
      </c>
      <c r="H103" s="384" t="str">
        <f t="shared" si="27"/>
        <v>７月</v>
      </c>
      <c r="I103" s="384" t="str">
        <f t="shared" si="27"/>
        <v>８月</v>
      </c>
      <c r="J103" s="384" t="str">
        <f t="shared" si="27"/>
        <v>９月</v>
      </c>
      <c r="K103" s="384" t="str">
        <f t="shared" si="27"/>
        <v>１０月</v>
      </c>
      <c r="L103" s="384" t="str">
        <f t="shared" si="27"/>
        <v>１１月</v>
      </c>
      <c r="M103" s="384" t="str">
        <f t="shared" si="27"/>
        <v>１２月</v>
      </c>
      <c r="N103" s="384" t="str">
        <f t="shared" si="27"/>
        <v>１月</v>
      </c>
      <c r="O103" s="384" t="str">
        <f t="shared" si="27"/>
        <v>２月</v>
      </c>
      <c r="P103" s="384" t="str">
        <f t="shared" si="27"/>
        <v>３月</v>
      </c>
      <c r="Q103" s="367" t="s">
        <v>39</v>
      </c>
    </row>
    <row r="104" spans="2:21" ht="36">
      <c r="B104" s="751" t="s">
        <v>107</v>
      </c>
      <c r="C104" s="46" t="s">
        <v>483</v>
      </c>
      <c r="D104" s="47" t="s">
        <v>105</v>
      </c>
      <c r="E104" s="202">
        <f t="shared" ref="E104:P104" si="28">E86</f>
        <v>0</v>
      </c>
      <c r="F104" s="203">
        <f t="shared" si="28"/>
        <v>0</v>
      </c>
      <c r="G104" s="203">
        <f t="shared" si="28"/>
        <v>0</v>
      </c>
      <c r="H104" s="203">
        <f t="shared" si="28"/>
        <v>0</v>
      </c>
      <c r="I104" s="203">
        <f t="shared" si="28"/>
        <v>0</v>
      </c>
      <c r="J104" s="203">
        <f t="shared" si="28"/>
        <v>0</v>
      </c>
      <c r="K104" s="203">
        <f t="shared" si="28"/>
        <v>0</v>
      </c>
      <c r="L104" s="203">
        <f t="shared" si="28"/>
        <v>0</v>
      </c>
      <c r="M104" s="203">
        <f t="shared" si="28"/>
        <v>0</v>
      </c>
      <c r="N104" s="203">
        <f t="shared" si="28"/>
        <v>0</v>
      </c>
      <c r="O104" s="203">
        <f t="shared" si="28"/>
        <v>0</v>
      </c>
      <c r="P104" s="204">
        <f t="shared" si="28"/>
        <v>0</v>
      </c>
      <c r="Q104" s="368">
        <f t="shared" ref="Q104:Q106" si="29">SUM(E104:P104)</f>
        <v>0</v>
      </c>
      <c r="S104" s="785"/>
    </row>
    <row r="105" spans="2:21">
      <c r="B105" s="342" t="s">
        <v>108</v>
      </c>
      <c r="C105" s="77"/>
      <c r="D105" s="57" t="s">
        <v>109</v>
      </c>
      <c r="E105" s="760">
        <f t="shared" ref="E105:P105" si="30">IF($Q$104&lt;&gt;0,ROUND(E104/$Q$104*100,3),0)</f>
        <v>0</v>
      </c>
      <c r="F105" s="205">
        <f t="shared" si="30"/>
        <v>0</v>
      </c>
      <c r="G105" s="205">
        <f t="shared" si="30"/>
        <v>0</v>
      </c>
      <c r="H105" s="205">
        <f t="shared" si="30"/>
        <v>0</v>
      </c>
      <c r="I105" s="205">
        <f t="shared" si="30"/>
        <v>0</v>
      </c>
      <c r="J105" s="205">
        <f t="shared" si="30"/>
        <v>0</v>
      </c>
      <c r="K105" s="205">
        <f t="shared" si="30"/>
        <v>0</v>
      </c>
      <c r="L105" s="205">
        <f t="shared" si="30"/>
        <v>0</v>
      </c>
      <c r="M105" s="205">
        <f t="shared" si="30"/>
        <v>0</v>
      </c>
      <c r="N105" s="205">
        <f t="shared" si="30"/>
        <v>0</v>
      </c>
      <c r="O105" s="205">
        <f t="shared" si="30"/>
        <v>0</v>
      </c>
      <c r="P105" s="206">
        <f t="shared" si="30"/>
        <v>0</v>
      </c>
      <c r="Q105" s="385">
        <f t="shared" si="29"/>
        <v>0</v>
      </c>
    </row>
    <row r="106" spans="2:21" ht="48.75" thickBot="1">
      <c r="B106" s="788" t="s">
        <v>110</v>
      </c>
      <c r="C106" s="787" t="s">
        <v>483</v>
      </c>
      <c r="D106" s="354" t="s">
        <v>105</v>
      </c>
      <c r="E106" s="789">
        <f t="shared" ref="E106:P106" si="31">E104-(E95+E98+E99)</f>
        <v>0</v>
      </c>
      <c r="F106" s="790">
        <f t="shared" si="31"/>
        <v>0</v>
      </c>
      <c r="G106" s="790">
        <f t="shared" si="31"/>
        <v>0</v>
      </c>
      <c r="H106" s="790">
        <f t="shared" si="31"/>
        <v>0</v>
      </c>
      <c r="I106" s="790">
        <f t="shared" si="31"/>
        <v>0</v>
      </c>
      <c r="J106" s="790">
        <f t="shared" si="31"/>
        <v>0</v>
      </c>
      <c r="K106" s="790">
        <f t="shared" si="31"/>
        <v>0</v>
      </c>
      <c r="L106" s="790">
        <f t="shared" si="31"/>
        <v>0</v>
      </c>
      <c r="M106" s="790">
        <f t="shared" si="31"/>
        <v>0</v>
      </c>
      <c r="N106" s="790">
        <f t="shared" si="31"/>
        <v>0</v>
      </c>
      <c r="O106" s="790">
        <f t="shared" si="31"/>
        <v>0</v>
      </c>
      <c r="P106" s="791">
        <f t="shared" si="31"/>
        <v>0</v>
      </c>
      <c r="Q106" s="792">
        <f t="shared" si="29"/>
        <v>0</v>
      </c>
    </row>
    <row r="107" spans="2:21" ht="17.25" thickBot="1">
      <c r="B107" s="38" t="s">
        <v>190</v>
      </c>
      <c r="D107" s="39"/>
      <c r="E107" s="37"/>
      <c r="F107" s="39"/>
      <c r="G107" s="39"/>
      <c r="H107" s="39"/>
      <c r="I107" s="39"/>
      <c r="J107" s="39"/>
      <c r="K107" s="71"/>
      <c r="L107" s="39"/>
      <c r="M107" s="72"/>
      <c r="N107" s="72"/>
      <c r="O107" s="39"/>
      <c r="P107" s="39"/>
      <c r="Q107" s="39"/>
      <c r="U107" s="458">
        <f>事業報告書!$J$10</f>
        <v>0</v>
      </c>
    </row>
    <row r="108" spans="2:21">
      <c r="B108" s="1026"/>
      <c r="C108" s="1027"/>
      <c r="D108" s="1028"/>
      <c r="E108" s="384" t="str">
        <f t="shared" ref="E108:P108" si="32">E103</f>
        <v>４月</v>
      </c>
      <c r="F108" s="384" t="str">
        <f t="shared" si="32"/>
        <v>５月</v>
      </c>
      <c r="G108" s="384" t="str">
        <f t="shared" si="32"/>
        <v>６月</v>
      </c>
      <c r="H108" s="384" t="str">
        <f t="shared" si="32"/>
        <v>７月</v>
      </c>
      <c r="I108" s="384" t="str">
        <f t="shared" si="32"/>
        <v>８月</v>
      </c>
      <c r="J108" s="384" t="str">
        <f t="shared" si="32"/>
        <v>９月</v>
      </c>
      <c r="K108" s="384" t="str">
        <f t="shared" si="32"/>
        <v>１０月</v>
      </c>
      <c r="L108" s="384" t="str">
        <f t="shared" si="32"/>
        <v>１１月</v>
      </c>
      <c r="M108" s="384" t="str">
        <f t="shared" si="32"/>
        <v>１２月</v>
      </c>
      <c r="N108" s="384" t="str">
        <f t="shared" si="32"/>
        <v>１月</v>
      </c>
      <c r="O108" s="384" t="str">
        <f t="shared" si="32"/>
        <v>２月</v>
      </c>
      <c r="P108" s="384" t="str">
        <f t="shared" si="32"/>
        <v>３月</v>
      </c>
      <c r="Q108" s="367" t="s">
        <v>39</v>
      </c>
    </row>
    <row r="109" spans="2:21" ht="48">
      <c r="B109" s="745" t="s">
        <v>111</v>
      </c>
      <c r="C109" s="46" t="s">
        <v>483</v>
      </c>
      <c r="D109" s="47" t="s">
        <v>99</v>
      </c>
      <c r="E109" s="698">
        <f t="shared" ref="E109:P109" si="33">E106*$E$140</f>
        <v>0</v>
      </c>
      <c r="F109" s="711">
        <f t="shared" si="33"/>
        <v>0</v>
      </c>
      <c r="G109" s="711">
        <f t="shared" si="33"/>
        <v>0</v>
      </c>
      <c r="H109" s="711">
        <f t="shared" si="33"/>
        <v>0</v>
      </c>
      <c r="I109" s="711">
        <f t="shared" si="33"/>
        <v>0</v>
      </c>
      <c r="J109" s="711">
        <f t="shared" si="33"/>
        <v>0</v>
      </c>
      <c r="K109" s="711">
        <f t="shared" si="33"/>
        <v>0</v>
      </c>
      <c r="L109" s="711">
        <f t="shared" si="33"/>
        <v>0</v>
      </c>
      <c r="M109" s="711">
        <f t="shared" si="33"/>
        <v>0</v>
      </c>
      <c r="N109" s="711">
        <f t="shared" si="33"/>
        <v>0</v>
      </c>
      <c r="O109" s="711">
        <f t="shared" si="33"/>
        <v>0</v>
      </c>
      <c r="P109" s="704">
        <f t="shared" si="33"/>
        <v>0</v>
      </c>
      <c r="Q109" s="386">
        <f t="shared" ref="Q109:Q124" si="34">SUM(E109:P109)</f>
        <v>0</v>
      </c>
    </row>
    <row r="110" spans="2:21">
      <c r="B110" s="1081" t="s">
        <v>101</v>
      </c>
      <c r="C110" s="46" t="s">
        <v>209</v>
      </c>
      <c r="D110" s="47" t="s">
        <v>99</v>
      </c>
      <c r="E110" s="700">
        <f>E87*$F$140</f>
        <v>0</v>
      </c>
      <c r="F110" s="713">
        <f t="shared" ref="F110:P110" si="35">F87*$F$140</f>
        <v>0</v>
      </c>
      <c r="G110" s="713">
        <f t="shared" si="35"/>
        <v>0</v>
      </c>
      <c r="H110" s="713">
        <f t="shared" si="35"/>
        <v>0</v>
      </c>
      <c r="I110" s="713">
        <f t="shared" si="35"/>
        <v>0</v>
      </c>
      <c r="J110" s="713">
        <f t="shared" si="35"/>
        <v>0</v>
      </c>
      <c r="K110" s="713">
        <f t="shared" si="35"/>
        <v>0</v>
      </c>
      <c r="L110" s="713">
        <f t="shared" si="35"/>
        <v>0</v>
      </c>
      <c r="M110" s="713">
        <f t="shared" si="35"/>
        <v>0</v>
      </c>
      <c r="N110" s="713">
        <f t="shared" si="35"/>
        <v>0</v>
      </c>
      <c r="O110" s="713">
        <f t="shared" si="35"/>
        <v>0</v>
      </c>
      <c r="P110" s="705">
        <f t="shared" si="35"/>
        <v>0</v>
      </c>
      <c r="Q110" s="386">
        <f t="shared" si="34"/>
        <v>0</v>
      </c>
    </row>
    <row r="111" spans="2:21">
      <c r="B111" s="1082"/>
      <c r="C111" s="54" t="s">
        <v>66</v>
      </c>
      <c r="D111" s="55" t="s">
        <v>99</v>
      </c>
      <c r="E111" s="701">
        <f t="shared" ref="E111:P111" si="36">E88*$G$140</f>
        <v>0</v>
      </c>
      <c r="F111" s="714">
        <f t="shared" si="36"/>
        <v>0</v>
      </c>
      <c r="G111" s="714">
        <f t="shared" si="36"/>
        <v>0</v>
      </c>
      <c r="H111" s="714">
        <f t="shared" si="36"/>
        <v>0</v>
      </c>
      <c r="I111" s="714">
        <f t="shared" si="36"/>
        <v>0</v>
      </c>
      <c r="J111" s="714">
        <f t="shared" si="36"/>
        <v>0</v>
      </c>
      <c r="K111" s="714">
        <f t="shared" si="36"/>
        <v>0</v>
      </c>
      <c r="L111" s="714">
        <f t="shared" si="36"/>
        <v>0</v>
      </c>
      <c r="M111" s="714">
        <f t="shared" si="36"/>
        <v>0</v>
      </c>
      <c r="N111" s="714">
        <f t="shared" si="36"/>
        <v>0</v>
      </c>
      <c r="O111" s="714">
        <f t="shared" si="36"/>
        <v>0</v>
      </c>
      <c r="P111" s="706">
        <f t="shared" si="36"/>
        <v>0</v>
      </c>
      <c r="Q111" s="388">
        <f t="shared" si="34"/>
        <v>0</v>
      </c>
    </row>
    <row r="112" spans="2:21">
      <c r="B112" s="1081" t="s">
        <v>102</v>
      </c>
      <c r="C112" s="75" t="s">
        <v>206</v>
      </c>
      <c r="D112" s="47" t="s">
        <v>99</v>
      </c>
      <c r="E112" s="700">
        <f>E89*$H$140</f>
        <v>0</v>
      </c>
      <c r="F112" s="713">
        <f t="shared" ref="F112:P112" si="37">F89*$H$140</f>
        <v>0</v>
      </c>
      <c r="G112" s="713">
        <f t="shared" si="37"/>
        <v>0</v>
      </c>
      <c r="H112" s="713">
        <f t="shared" si="37"/>
        <v>0</v>
      </c>
      <c r="I112" s="713">
        <f t="shared" si="37"/>
        <v>0</v>
      </c>
      <c r="J112" s="713">
        <f t="shared" si="37"/>
        <v>0</v>
      </c>
      <c r="K112" s="713">
        <f t="shared" si="37"/>
        <v>0</v>
      </c>
      <c r="L112" s="713">
        <f t="shared" si="37"/>
        <v>0</v>
      </c>
      <c r="M112" s="713">
        <f t="shared" si="37"/>
        <v>0</v>
      </c>
      <c r="N112" s="713">
        <f t="shared" si="37"/>
        <v>0</v>
      </c>
      <c r="O112" s="713">
        <f t="shared" si="37"/>
        <v>0</v>
      </c>
      <c r="P112" s="762">
        <f t="shared" si="37"/>
        <v>0</v>
      </c>
      <c r="Q112" s="386">
        <f t="shared" si="34"/>
        <v>0</v>
      </c>
    </row>
    <row r="113" spans="2:18">
      <c r="B113" s="1083"/>
      <c r="C113" s="134" t="s">
        <v>205</v>
      </c>
      <c r="D113" s="135" t="s">
        <v>99</v>
      </c>
      <c r="E113" s="702">
        <f>E90*$I$140</f>
        <v>0</v>
      </c>
      <c r="F113" s="715">
        <f t="shared" ref="F113:P113" si="38">F90*$I$140</f>
        <v>0</v>
      </c>
      <c r="G113" s="715">
        <f t="shared" si="38"/>
        <v>0</v>
      </c>
      <c r="H113" s="715">
        <f t="shared" si="38"/>
        <v>0</v>
      </c>
      <c r="I113" s="715">
        <f t="shared" si="38"/>
        <v>0</v>
      </c>
      <c r="J113" s="715">
        <f t="shared" si="38"/>
        <v>0</v>
      </c>
      <c r="K113" s="715">
        <f t="shared" si="38"/>
        <v>0</v>
      </c>
      <c r="L113" s="715">
        <f t="shared" si="38"/>
        <v>0</v>
      </c>
      <c r="M113" s="715">
        <f t="shared" si="38"/>
        <v>0</v>
      </c>
      <c r="N113" s="715">
        <f t="shared" si="38"/>
        <v>0</v>
      </c>
      <c r="O113" s="715">
        <f t="shared" si="38"/>
        <v>0</v>
      </c>
      <c r="P113" s="763">
        <f t="shared" si="38"/>
        <v>0</v>
      </c>
      <c r="Q113" s="389">
        <f>SUM(E113:P113)</f>
        <v>0</v>
      </c>
    </row>
    <row r="114" spans="2:18">
      <c r="B114" s="1082"/>
      <c r="C114" s="54" t="s">
        <v>72</v>
      </c>
      <c r="D114" s="55" t="s">
        <v>99</v>
      </c>
      <c r="E114" s="701">
        <f>E91*$J$140</f>
        <v>0</v>
      </c>
      <c r="F114" s="714">
        <f t="shared" ref="F114:P114" si="39">F91*$J$140</f>
        <v>0</v>
      </c>
      <c r="G114" s="714">
        <f t="shared" si="39"/>
        <v>0</v>
      </c>
      <c r="H114" s="714">
        <f t="shared" si="39"/>
        <v>0</v>
      </c>
      <c r="I114" s="714">
        <f t="shared" si="39"/>
        <v>0</v>
      </c>
      <c r="J114" s="714">
        <f t="shared" si="39"/>
        <v>0</v>
      </c>
      <c r="K114" s="714">
        <f t="shared" si="39"/>
        <v>0</v>
      </c>
      <c r="L114" s="714">
        <f t="shared" si="39"/>
        <v>0</v>
      </c>
      <c r="M114" s="714">
        <f t="shared" si="39"/>
        <v>0</v>
      </c>
      <c r="N114" s="714">
        <f t="shared" si="39"/>
        <v>0</v>
      </c>
      <c r="O114" s="714">
        <f t="shared" si="39"/>
        <v>0</v>
      </c>
      <c r="P114" s="764">
        <f t="shared" si="39"/>
        <v>0</v>
      </c>
      <c r="Q114" s="388">
        <f t="shared" si="34"/>
        <v>0</v>
      </c>
    </row>
    <row r="115" spans="2:18">
      <c r="B115" s="1081" t="s">
        <v>98</v>
      </c>
      <c r="C115" s="46" t="s">
        <v>74</v>
      </c>
      <c r="D115" s="47" t="s">
        <v>99</v>
      </c>
      <c r="E115" s="700">
        <f>IF($K$140="",0,E92*$K$140)</f>
        <v>0</v>
      </c>
      <c r="F115" s="713">
        <f t="shared" ref="F115:P115" si="40">IF($K$140="",0,F92*$K$140)</f>
        <v>0</v>
      </c>
      <c r="G115" s="713">
        <f t="shared" si="40"/>
        <v>0</v>
      </c>
      <c r="H115" s="713">
        <f t="shared" si="40"/>
        <v>0</v>
      </c>
      <c r="I115" s="713">
        <f t="shared" si="40"/>
        <v>0</v>
      </c>
      <c r="J115" s="713">
        <f t="shared" si="40"/>
        <v>0</v>
      </c>
      <c r="K115" s="713">
        <f t="shared" si="40"/>
        <v>0</v>
      </c>
      <c r="L115" s="713">
        <f t="shared" si="40"/>
        <v>0</v>
      </c>
      <c r="M115" s="713">
        <f t="shared" si="40"/>
        <v>0</v>
      </c>
      <c r="N115" s="713">
        <f t="shared" si="40"/>
        <v>0</v>
      </c>
      <c r="O115" s="713">
        <f t="shared" si="40"/>
        <v>0</v>
      </c>
      <c r="P115" s="705">
        <f t="shared" si="40"/>
        <v>0</v>
      </c>
      <c r="Q115" s="386">
        <f t="shared" si="34"/>
        <v>0</v>
      </c>
    </row>
    <row r="116" spans="2:18">
      <c r="B116" s="1083"/>
      <c r="C116" s="134" t="str">
        <f>C28</f>
        <v>熱源（その他）</v>
      </c>
      <c r="D116" s="135" t="s">
        <v>99</v>
      </c>
      <c r="E116" s="702">
        <f>IF($L$140="",0,E93*$L$140)</f>
        <v>0</v>
      </c>
      <c r="F116" s="715">
        <f t="shared" ref="F116:P116" si="41">IF($L$140="",0,F93*$L$140)</f>
        <v>0</v>
      </c>
      <c r="G116" s="715">
        <f t="shared" si="41"/>
        <v>0</v>
      </c>
      <c r="H116" s="715">
        <f t="shared" si="41"/>
        <v>0</v>
      </c>
      <c r="I116" s="715">
        <f t="shared" si="41"/>
        <v>0</v>
      </c>
      <c r="J116" s="715">
        <f t="shared" si="41"/>
        <v>0</v>
      </c>
      <c r="K116" s="715">
        <f t="shared" si="41"/>
        <v>0</v>
      </c>
      <c r="L116" s="715">
        <f t="shared" si="41"/>
        <v>0</v>
      </c>
      <c r="M116" s="715">
        <f t="shared" si="41"/>
        <v>0</v>
      </c>
      <c r="N116" s="715">
        <f t="shared" si="41"/>
        <v>0</v>
      </c>
      <c r="O116" s="715">
        <f t="shared" si="41"/>
        <v>0</v>
      </c>
      <c r="P116" s="707">
        <f t="shared" si="41"/>
        <v>0</v>
      </c>
      <c r="Q116" s="389">
        <f>SUM(E116:P116)</f>
        <v>0</v>
      </c>
    </row>
    <row r="117" spans="2:18">
      <c r="B117" s="1082"/>
      <c r="C117" s="54" t="str">
        <f>C29</f>
        <v>給湯（その他）</v>
      </c>
      <c r="D117" s="55" t="s">
        <v>99</v>
      </c>
      <c r="E117" s="701">
        <f>IF($M$140="",0,E94*$M$140)</f>
        <v>0</v>
      </c>
      <c r="F117" s="714">
        <f t="shared" ref="F117:P117" si="42">IF($M$140="",0,F94*$M$140)</f>
        <v>0</v>
      </c>
      <c r="G117" s="714">
        <f t="shared" si="42"/>
        <v>0</v>
      </c>
      <c r="H117" s="714">
        <f t="shared" si="42"/>
        <v>0</v>
      </c>
      <c r="I117" s="714">
        <f t="shared" si="42"/>
        <v>0</v>
      </c>
      <c r="J117" s="714">
        <f t="shared" si="42"/>
        <v>0</v>
      </c>
      <c r="K117" s="714">
        <f t="shared" si="42"/>
        <v>0</v>
      </c>
      <c r="L117" s="714">
        <f t="shared" si="42"/>
        <v>0</v>
      </c>
      <c r="M117" s="714">
        <f t="shared" si="42"/>
        <v>0</v>
      </c>
      <c r="N117" s="714">
        <f t="shared" si="42"/>
        <v>0</v>
      </c>
      <c r="O117" s="714">
        <f t="shared" si="42"/>
        <v>0</v>
      </c>
      <c r="P117" s="706">
        <f t="shared" si="42"/>
        <v>0</v>
      </c>
      <c r="Q117" s="388">
        <f t="shared" si="34"/>
        <v>0</v>
      </c>
    </row>
    <row r="118" spans="2:18">
      <c r="B118" s="1084" t="s">
        <v>112</v>
      </c>
      <c r="C118" s="1085"/>
      <c r="D118" s="57" t="s">
        <v>99</v>
      </c>
      <c r="E118" s="141">
        <f t="shared" ref="E118:P118" si="43">SUM(E109:E117)</f>
        <v>0</v>
      </c>
      <c r="F118" s="716">
        <f t="shared" si="43"/>
        <v>0</v>
      </c>
      <c r="G118" s="716">
        <f t="shared" si="43"/>
        <v>0</v>
      </c>
      <c r="H118" s="716">
        <f t="shared" si="43"/>
        <v>0</v>
      </c>
      <c r="I118" s="716">
        <f t="shared" si="43"/>
        <v>0</v>
      </c>
      <c r="J118" s="716">
        <f t="shared" si="43"/>
        <v>0</v>
      </c>
      <c r="K118" s="716">
        <f t="shared" si="43"/>
        <v>0</v>
      </c>
      <c r="L118" s="716">
        <f t="shared" si="43"/>
        <v>0</v>
      </c>
      <c r="M118" s="716">
        <f t="shared" si="43"/>
        <v>0</v>
      </c>
      <c r="N118" s="716">
        <f t="shared" si="43"/>
        <v>0</v>
      </c>
      <c r="O118" s="716">
        <f t="shared" si="43"/>
        <v>0</v>
      </c>
      <c r="P118" s="142">
        <f t="shared" si="43"/>
        <v>0</v>
      </c>
      <c r="Q118" s="386">
        <f t="shared" si="34"/>
        <v>0</v>
      </c>
    </row>
    <row r="119" spans="2:18">
      <c r="B119" s="1086" t="s">
        <v>423</v>
      </c>
      <c r="C119" s="1087"/>
      <c r="D119" s="57" t="s">
        <v>99</v>
      </c>
      <c r="E119" s="141">
        <f t="shared" ref="E119:P119" si="44">E97*$R$38+E99*$R$41+E100*$R$42</f>
        <v>0</v>
      </c>
      <c r="F119" s="716">
        <f t="shared" si="44"/>
        <v>0</v>
      </c>
      <c r="G119" s="716">
        <f t="shared" si="44"/>
        <v>0</v>
      </c>
      <c r="H119" s="716">
        <f t="shared" si="44"/>
        <v>0</v>
      </c>
      <c r="I119" s="716">
        <f t="shared" si="44"/>
        <v>0</v>
      </c>
      <c r="J119" s="716">
        <f t="shared" si="44"/>
        <v>0</v>
      </c>
      <c r="K119" s="716">
        <f t="shared" si="44"/>
        <v>0</v>
      </c>
      <c r="L119" s="716">
        <f t="shared" si="44"/>
        <v>0</v>
      </c>
      <c r="M119" s="716">
        <f t="shared" si="44"/>
        <v>0</v>
      </c>
      <c r="N119" s="716">
        <f t="shared" si="44"/>
        <v>0</v>
      </c>
      <c r="O119" s="716">
        <f t="shared" si="44"/>
        <v>0</v>
      </c>
      <c r="P119" s="708">
        <f t="shared" si="44"/>
        <v>0</v>
      </c>
      <c r="Q119" s="386">
        <f t="shared" si="34"/>
        <v>0</v>
      </c>
    </row>
    <row r="120" spans="2:18" ht="20.25" customHeight="1">
      <c r="B120" s="1067" t="s">
        <v>125</v>
      </c>
      <c r="C120" s="626" t="s">
        <v>422</v>
      </c>
      <c r="D120" s="47" t="s">
        <v>99</v>
      </c>
      <c r="E120" s="700">
        <f t="shared" ref="E120:P120" si="45">E98*$R$39</f>
        <v>0</v>
      </c>
      <c r="F120" s="713">
        <f t="shared" si="45"/>
        <v>0</v>
      </c>
      <c r="G120" s="713">
        <f t="shared" si="45"/>
        <v>0</v>
      </c>
      <c r="H120" s="713">
        <f t="shared" si="45"/>
        <v>0</v>
      </c>
      <c r="I120" s="713">
        <f t="shared" si="45"/>
        <v>0</v>
      </c>
      <c r="J120" s="713">
        <f t="shared" si="45"/>
        <v>0</v>
      </c>
      <c r="K120" s="713">
        <f t="shared" si="45"/>
        <v>0</v>
      </c>
      <c r="L120" s="713">
        <f t="shared" si="45"/>
        <v>0</v>
      </c>
      <c r="M120" s="713">
        <f t="shared" si="45"/>
        <v>0</v>
      </c>
      <c r="N120" s="713">
        <f t="shared" si="45"/>
        <v>0</v>
      </c>
      <c r="O120" s="713">
        <f t="shared" si="45"/>
        <v>0</v>
      </c>
      <c r="P120" s="705">
        <f t="shared" si="45"/>
        <v>0</v>
      </c>
      <c r="Q120" s="386">
        <f t="shared" si="34"/>
        <v>0</v>
      </c>
    </row>
    <row r="121" spans="2:18" ht="20.25" customHeight="1">
      <c r="B121" s="973"/>
      <c r="C121" s="627" t="s">
        <v>420</v>
      </c>
      <c r="D121" s="51" t="s">
        <v>99</v>
      </c>
      <c r="E121" s="699">
        <f t="shared" ref="E121:P121" si="46">E40</f>
        <v>0</v>
      </c>
      <c r="F121" s="712">
        <f t="shared" si="46"/>
        <v>0</v>
      </c>
      <c r="G121" s="712">
        <f t="shared" si="46"/>
        <v>0</v>
      </c>
      <c r="H121" s="712">
        <f t="shared" si="46"/>
        <v>0</v>
      </c>
      <c r="I121" s="712">
        <f t="shared" si="46"/>
        <v>0</v>
      </c>
      <c r="J121" s="712">
        <f t="shared" si="46"/>
        <v>0</v>
      </c>
      <c r="K121" s="712">
        <f t="shared" si="46"/>
        <v>0</v>
      </c>
      <c r="L121" s="712">
        <f t="shared" si="46"/>
        <v>0</v>
      </c>
      <c r="M121" s="712">
        <f t="shared" si="46"/>
        <v>0</v>
      </c>
      <c r="N121" s="712">
        <f t="shared" si="46"/>
        <v>0</v>
      </c>
      <c r="O121" s="712">
        <f t="shared" si="46"/>
        <v>0</v>
      </c>
      <c r="P121" s="709">
        <f t="shared" si="46"/>
        <v>0</v>
      </c>
      <c r="Q121" s="387">
        <f t="shared" si="34"/>
        <v>0</v>
      </c>
    </row>
    <row r="122" spans="2:18" ht="20.25" customHeight="1">
      <c r="B122" s="975"/>
      <c r="C122" s="82" t="s">
        <v>421</v>
      </c>
      <c r="D122" s="55" t="s">
        <v>99</v>
      </c>
      <c r="E122" s="701">
        <f>E120+E121</f>
        <v>0</v>
      </c>
      <c r="F122" s="714">
        <f t="shared" ref="F122:P122" si="47">F120+F121</f>
        <v>0</v>
      </c>
      <c r="G122" s="714">
        <f t="shared" si="47"/>
        <v>0</v>
      </c>
      <c r="H122" s="714">
        <f t="shared" si="47"/>
        <v>0</v>
      </c>
      <c r="I122" s="714">
        <f t="shared" si="47"/>
        <v>0</v>
      </c>
      <c r="J122" s="714">
        <f t="shared" si="47"/>
        <v>0</v>
      </c>
      <c r="K122" s="714">
        <f t="shared" si="47"/>
        <v>0</v>
      </c>
      <c r="L122" s="714">
        <f t="shared" si="47"/>
        <v>0</v>
      </c>
      <c r="M122" s="714">
        <f t="shared" si="47"/>
        <v>0</v>
      </c>
      <c r="N122" s="714">
        <f t="shared" si="47"/>
        <v>0</v>
      </c>
      <c r="O122" s="714">
        <f t="shared" si="47"/>
        <v>0</v>
      </c>
      <c r="P122" s="706">
        <f t="shared" si="47"/>
        <v>0</v>
      </c>
      <c r="Q122" s="388">
        <f t="shared" si="34"/>
        <v>0</v>
      </c>
    </row>
    <row r="123" spans="2:18" ht="7.5" customHeight="1">
      <c r="B123" s="624"/>
      <c r="C123" s="628"/>
      <c r="D123" s="135"/>
      <c r="E123" s="702"/>
      <c r="F123" s="715"/>
      <c r="G123" s="715"/>
      <c r="H123" s="715"/>
      <c r="I123" s="715"/>
      <c r="J123" s="715"/>
      <c r="K123" s="715"/>
      <c r="L123" s="715"/>
      <c r="M123" s="715"/>
      <c r="N123" s="715"/>
      <c r="O123" s="715"/>
      <c r="P123" s="707"/>
      <c r="Q123" s="389"/>
    </row>
    <row r="124" spans="2:18" ht="17.25" thickBot="1">
      <c r="B124" s="954" t="s">
        <v>113</v>
      </c>
      <c r="C124" s="1068"/>
      <c r="D124" s="354" t="s">
        <v>99</v>
      </c>
      <c r="E124" s="703">
        <f>E118+E119</f>
        <v>0</v>
      </c>
      <c r="F124" s="717">
        <f t="shared" ref="F124:P124" si="48">F118+F119</f>
        <v>0</v>
      </c>
      <c r="G124" s="717">
        <f t="shared" si="48"/>
        <v>0</v>
      </c>
      <c r="H124" s="717">
        <f t="shared" si="48"/>
        <v>0</v>
      </c>
      <c r="I124" s="717">
        <f t="shared" si="48"/>
        <v>0</v>
      </c>
      <c r="J124" s="717">
        <f t="shared" si="48"/>
        <v>0</v>
      </c>
      <c r="K124" s="717">
        <f t="shared" si="48"/>
        <v>0</v>
      </c>
      <c r="L124" s="717">
        <f t="shared" si="48"/>
        <v>0</v>
      </c>
      <c r="M124" s="717">
        <f t="shared" si="48"/>
        <v>0</v>
      </c>
      <c r="N124" s="717">
        <f t="shared" si="48"/>
        <v>0</v>
      </c>
      <c r="O124" s="717">
        <f t="shared" si="48"/>
        <v>0</v>
      </c>
      <c r="P124" s="710">
        <f t="shared" si="48"/>
        <v>0</v>
      </c>
      <c r="Q124" s="390">
        <f t="shared" si="34"/>
        <v>0</v>
      </c>
    </row>
    <row r="125" spans="2:18" ht="9.75" customHeight="1">
      <c r="B125" s="39"/>
      <c r="C125" s="70"/>
      <c r="D125" s="39"/>
      <c r="E125" s="37"/>
      <c r="F125" s="39"/>
      <c r="G125" s="39"/>
      <c r="H125" s="39"/>
      <c r="I125" s="39"/>
      <c r="J125" s="39"/>
      <c r="K125" s="71"/>
      <c r="L125" s="39"/>
      <c r="M125" s="72"/>
      <c r="N125" s="72"/>
      <c r="O125" s="39"/>
      <c r="P125" s="39"/>
      <c r="Q125" s="39"/>
    </row>
    <row r="126" spans="2:18" ht="17.25" thickBot="1">
      <c r="B126" s="38" t="s">
        <v>191</v>
      </c>
      <c r="C126" s="70"/>
      <c r="D126" s="70"/>
      <c r="E126" s="39"/>
      <c r="F126" s="39"/>
      <c r="G126" s="40"/>
      <c r="H126" s="40"/>
      <c r="I126" s="40"/>
      <c r="J126" s="40"/>
      <c r="K126" s="40"/>
      <c r="L126" s="41"/>
      <c r="M126" s="42"/>
      <c r="N126" s="39"/>
      <c r="O126" s="41"/>
      <c r="P126" s="42"/>
      <c r="Q126" s="39"/>
    </row>
    <row r="127" spans="2:18" ht="37.5" customHeight="1">
      <c r="B127" s="84"/>
      <c r="C127" s="1069" t="s">
        <v>352</v>
      </c>
      <c r="D127" s="1070"/>
      <c r="E127" s="758" t="s">
        <v>114</v>
      </c>
      <c r="F127" s="1075" t="s">
        <v>63</v>
      </c>
      <c r="G127" s="1076"/>
      <c r="H127" s="1075" t="s">
        <v>69</v>
      </c>
      <c r="I127" s="1043"/>
      <c r="J127" s="1076"/>
      <c r="K127" s="1075" t="s">
        <v>26</v>
      </c>
      <c r="L127" s="1043"/>
      <c r="M127" s="1080"/>
      <c r="N127" s="139"/>
      <c r="O127" s="83"/>
      <c r="P127" s="139"/>
      <c r="Q127" s="249"/>
    </row>
    <row r="128" spans="2:18" ht="24">
      <c r="B128" s="84"/>
      <c r="C128" s="1071"/>
      <c r="D128" s="1072"/>
      <c r="E128" s="765" t="s">
        <v>483</v>
      </c>
      <c r="F128" s="78" t="s">
        <v>209</v>
      </c>
      <c r="G128" s="81" t="s">
        <v>115</v>
      </c>
      <c r="H128" s="79" t="s">
        <v>206</v>
      </c>
      <c r="I128" s="99" t="s">
        <v>205</v>
      </c>
      <c r="J128" s="80" t="s">
        <v>72</v>
      </c>
      <c r="K128" s="140" t="s">
        <v>74</v>
      </c>
      <c r="L128" s="452" t="str">
        <f>$C$28</f>
        <v>熱源（その他）</v>
      </c>
      <c r="M128" s="392" t="str">
        <f>$C$29</f>
        <v>給湯（その他）</v>
      </c>
      <c r="N128" s="249"/>
      <c r="O128" s="249"/>
      <c r="P128" s="249"/>
      <c r="Q128" s="249"/>
      <c r="R128" s="249"/>
    </row>
    <row r="129" spans="2:21">
      <c r="B129" s="84"/>
      <c r="C129" s="1073"/>
      <c r="D129" s="1074"/>
      <c r="E129" s="759" t="s">
        <v>105</v>
      </c>
      <c r="F129" s="82" t="s">
        <v>89</v>
      </c>
      <c r="G129" s="55" t="s">
        <v>643</v>
      </c>
      <c r="H129" s="54" t="s">
        <v>103</v>
      </c>
      <c r="I129" s="138" t="s">
        <v>207</v>
      </c>
      <c r="J129" s="55" t="s">
        <v>103</v>
      </c>
      <c r="K129" s="344" t="s">
        <v>90</v>
      </c>
      <c r="L129" s="138" t="str">
        <f>IF($D$28="","",$D$28)</f>
        <v>L1</v>
      </c>
      <c r="M129" s="393" t="str">
        <f>IF($D$29="","",$D$29)</f>
        <v>L2</v>
      </c>
      <c r="N129" s="83"/>
      <c r="O129" s="83"/>
      <c r="P129" s="83"/>
      <c r="Q129" s="83"/>
      <c r="R129" s="83"/>
    </row>
    <row r="130" spans="2:21">
      <c r="B130" s="84"/>
      <c r="C130" s="1077" t="s">
        <v>94</v>
      </c>
      <c r="D130" s="1078"/>
      <c r="E130" s="207">
        <f>Q47</f>
        <v>0</v>
      </c>
      <c r="F130" s="208">
        <f>Q48</f>
        <v>0</v>
      </c>
      <c r="G130" s="209">
        <f>Q49</f>
        <v>0</v>
      </c>
      <c r="H130" s="209">
        <f>Q50</f>
        <v>0</v>
      </c>
      <c r="I130" s="209">
        <f>Q51</f>
        <v>0</v>
      </c>
      <c r="J130" s="209">
        <f>Q52</f>
        <v>0</v>
      </c>
      <c r="K130" s="210">
        <f>Q53</f>
        <v>0</v>
      </c>
      <c r="L130" s="231">
        <f>Q54</f>
        <v>0</v>
      </c>
      <c r="M130" s="394"/>
      <c r="N130" s="85"/>
      <c r="O130" s="85"/>
      <c r="P130" s="85"/>
      <c r="Q130" s="85"/>
      <c r="R130" s="86"/>
    </row>
    <row r="131" spans="2:21">
      <c r="B131" s="84"/>
      <c r="C131" s="1047" t="s">
        <v>320</v>
      </c>
      <c r="D131" s="1079"/>
      <c r="E131" s="551">
        <f>Q55</f>
        <v>0</v>
      </c>
      <c r="F131" s="213"/>
      <c r="G131" s="213"/>
      <c r="H131" s="213"/>
      <c r="I131" s="213"/>
      <c r="J131" s="213"/>
      <c r="K131" s="213"/>
      <c r="L131" s="213"/>
      <c r="M131" s="433"/>
      <c r="N131" s="85"/>
      <c r="O131" s="85"/>
      <c r="P131" s="85"/>
      <c r="Q131" s="85"/>
      <c r="R131" s="86"/>
    </row>
    <row r="132" spans="2:21">
      <c r="B132" s="84"/>
      <c r="C132" s="1018" t="s">
        <v>116</v>
      </c>
      <c r="D132" s="1052"/>
      <c r="E132" s="211">
        <f>Q56</f>
        <v>0</v>
      </c>
      <c r="F132" s="213"/>
      <c r="G132" s="213"/>
      <c r="H132" s="213"/>
      <c r="I132" s="213"/>
      <c r="J132" s="213"/>
      <c r="K132" s="214"/>
      <c r="L132" s="232"/>
      <c r="M132" s="395"/>
      <c r="N132" s="85"/>
      <c r="O132" s="85"/>
      <c r="P132" s="85"/>
      <c r="Q132" s="85"/>
      <c r="R132" s="86"/>
    </row>
    <row r="133" spans="2:21" ht="15.95" customHeight="1">
      <c r="B133" s="84"/>
      <c r="C133" s="1018" t="s">
        <v>95</v>
      </c>
      <c r="D133" s="1052"/>
      <c r="E133" s="211">
        <f>Q62</f>
        <v>0</v>
      </c>
      <c r="F133" s="213"/>
      <c r="G133" s="213"/>
      <c r="H133" s="213"/>
      <c r="I133" s="213"/>
      <c r="J133" s="213"/>
      <c r="K133" s="214"/>
      <c r="L133" s="232"/>
      <c r="M133" s="395"/>
      <c r="N133" s="85"/>
      <c r="O133" s="85"/>
      <c r="P133" s="85"/>
      <c r="Q133" s="85"/>
      <c r="R133" s="86"/>
    </row>
    <row r="134" spans="2:21">
      <c r="B134" s="84"/>
      <c r="C134" s="1018" t="s">
        <v>96</v>
      </c>
      <c r="D134" s="1052"/>
      <c r="E134" s="211">
        <f>Q63</f>
        <v>0</v>
      </c>
      <c r="F134" s="213"/>
      <c r="G134" s="213"/>
      <c r="H134" s="213"/>
      <c r="I134" s="213"/>
      <c r="J134" s="213"/>
      <c r="K134" s="214"/>
      <c r="L134" s="232"/>
      <c r="M134" s="395"/>
      <c r="N134" s="85"/>
      <c r="O134" s="85"/>
      <c r="P134" s="85"/>
      <c r="Q134" s="85"/>
      <c r="R134" s="86"/>
    </row>
    <row r="135" spans="2:21">
      <c r="B135" s="84"/>
      <c r="C135" s="1018" t="s">
        <v>93</v>
      </c>
      <c r="D135" s="1052"/>
      <c r="E135" s="211">
        <f>Q64</f>
        <v>0</v>
      </c>
      <c r="F135" s="212">
        <f>Q65</f>
        <v>0</v>
      </c>
      <c r="G135" s="215">
        <f>Q66</f>
        <v>0</v>
      </c>
      <c r="H135" s="215">
        <f>Q67</f>
        <v>0</v>
      </c>
      <c r="I135" s="215">
        <f>Q68</f>
        <v>0</v>
      </c>
      <c r="J135" s="215">
        <f>Q69</f>
        <v>0</v>
      </c>
      <c r="K135" s="235"/>
      <c r="L135" s="234"/>
      <c r="M135" s="396">
        <f>Q70</f>
        <v>0</v>
      </c>
      <c r="N135" s="85"/>
      <c r="O135" s="85"/>
      <c r="P135" s="85"/>
      <c r="Q135" s="85"/>
      <c r="R135" s="86"/>
    </row>
    <row r="136" spans="2:21">
      <c r="B136" s="84"/>
      <c r="C136" s="1018" t="s">
        <v>97</v>
      </c>
      <c r="D136" s="1052"/>
      <c r="E136" s="211">
        <f>Q71</f>
        <v>0</v>
      </c>
      <c r="F136" s="236"/>
      <c r="G136" s="236"/>
      <c r="H136" s="236"/>
      <c r="I136" s="236"/>
      <c r="J136" s="236"/>
      <c r="K136" s="235"/>
      <c r="L136" s="237"/>
      <c r="M136" s="395"/>
      <c r="N136" s="85"/>
      <c r="O136" s="85"/>
      <c r="P136" s="85"/>
      <c r="Q136" s="85"/>
      <c r="R136" s="86"/>
    </row>
    <row r="137" spans="2:21">
      <c r="B137" s="84"/>
      <c r="C137" s="1018" t="s">
        <v>438</v>
      </c>
      <c r="D137" s="1052"/>
      <c r="E137" s="211">
        <f>Q72</f>
        <v>0</v>
      </c>
      <c r="F137" s="236"/>
      <c r="G137" s="236"/>
      <c r="H137" s="678"/>
      <c r="I137" s="678"/>
      <c r="J137" s="678"/>
      <c r="K137" s="679"/>
      <c r="L137" s="680"/>
      <c r="M137" s="681"/>
      <c r="N137" s="85"/>
      <c r="O137" s="85"/>
      <c r="P137" s="85"/>
      <c r="Q137" s="85"/>
      <c r="R137" s="86"/>
    </row>
    <row r="138" spans="2:21">
      <c r="B138" s="84"/>
      <c r="C138" s="1053" t="s">
        <v>442</v>
      </c>
      <c r="D138" s="1054"/>
      <c r="E138" s="216">
        <f>Q73</f>
        <v>0</v>
      </c>
      <c r="F138" s="847">
        <f>Q74</f>
        <v>0</v>
      </c>
      <c r="G138" s="842">
        <f>Q75</f>
        <v>0</v>
      </c>
      <c r="H138" s="238"/>
      <c r="I138" s="238"/>
      <c r="J138" s="238"/>
      <c r="K138" s="239"/>
      <c r="L138" s="240"/>
      <c r="M138" s="397"/>
      <c r="N138" s="85"/>
      <c r="O138" s="85"/>
      <c r="P138" s="85"/>
      <c r="Q138" s="85"/>
      <c r="R138" s="86"/>
    </row>
    <row r="139" spans="2:21">
      <c r="B139" s="84"/>
      <c r="C139" s="1055" t="s">
        <v>39</v>
      </c>
      <c r="D139" s="1056"/>
      <c r="E139" s="217">
        <f t="shared" ref="E139" si="49">SUM(E130:E138)</f>
        <v>0</v>
      </c>
      <c r="F139" s="218">
        <f t="shared" ref="F139:H139" si="50">SUM(F130:F138)</f>
        <v>0</v>
      </c>
      <c r="G139" s="219">
        <f t="shared" si="50"/>
        <v>0</v>
      </c>
      <c r="H139" s="219">
        <f t="shared" si="50"/>
        <v>0</v>
      </c>
      <c r="I139" s="219">
        <f>SUM(I130:I138)</f>
        <v>0</v>
      </c>
      <c r="J139" s="219">
        <f t="shared" ref="J139:L139" si="51">SUM(J130:J138)</f>
        <v>0</v>
      </c>
      <c r="K139" s="219">
        <f t="shared" si="51"/>
        <v>0</v>
      </c>
      <c r="L139" s="233">
        <f t="shared" si="51"/>
        <v>0</v>
      </c>
      <c r="M139" s="398">
        <f>SUM(M130:M138)</f>
        <v>0</v>
      </c>
      <c r="N139" s="64"/>
      <c r="O139" s="754"/>
      <c r="P139" s="64"/>
      <c r="Q139" s="64"/>
      <c r="R139" s="64"/>
    </row>
    <row r="140" spans="2:21">
      <c r="B140" s="391"/>
      <c r="C140" s="1057" t="s">
        <v>117</v>
      </c>
      <c r="D140" s="1058"/>
      <c r="E140" s="521">
        <f>+R16</f>
        <v>8.6400000000000001E-3</v>
      </c>
      <c r="F140" s="757">
        <f>+R20</f>
        <v>0.04</v>
      </c>
      <c r="G140" s="757">
        <f>R21</f>
        <v>5.0099999999999999E-2</v>
      </c>
      <c r="H140" s="522">
        <f>+R23</f>
        <v>3.8899999999999997E-2</v>
      </c>
      <c r="I140" s="522">
        <f>R24</f>
        <v>3.7999999999999999E-2</v>
      </c>
      <c r="J140" s="522">
        <f>R25</f>
        <v>3.6499999999999998E-2</v>
      </c>
      <c r="K140" s="522" t="str">
        <f>IF(R27="","",R27)</f>
        <v/>
      </c>
      <c r="L140" s="522" t="str">
        <f>IF(R28="","",R28)</f>
        <v/>
      </c>
      <c r="M140" s="786" t="str">
        <f>IF(R29="","",R29)</f>
        <v/>
      </c>
      <c r="N140" s="39"/>
      <c r="O140" s="755"/>
      <c r="P140" s="39"/>
      <c r="Q140" s="39"/>
      <c r="R140" s="39"/>
    </row>
    <row r="141" spans="2:21" ht="17.25" thickBot="1">
      <c r="B141" s="391"/>
      <c r="C141" s="1059"/>
      <c r="D141" s="1060"/>
      <c r="E141" s="399" t="s">
        <v>61</v>
      </c>
      <c r="F141" s="400" t="s">
        <v>65</v>
      </c>
      <c r="G141" s="400" t="s">
        <v>67</v>
      </c>
      <c r="H141" s="400" t="s">
        <v>71</v>
      </c>
      <c r="I141" s="400" t="s">
        <v>71</v>
      </c>
      <c r="J141" s="400" t="s">
        <v>71</v>
      </c>
      <c r="K141" s="400" t="s">
        <v>76</v>
      </c>
      <c r="L141" s="523"/>
      <c r="M141" s="524"/>
      <c r="N141" s="87"/>
      <c r="O141" s="756"/>
      <c r="P141" s="87"/>
      <c r="Q141" s="87"/>
      <c r="R141" s="87"/>
    </row>
    <row r="142" spans="2:21" ht="17.25" thickBot="1">
      <c r="B142" s="38" t="s">
        <v>353</v>
      </c>
      <c r="C142" s="70"/>
      <c r="D142" s="70"/>
      <c r="E142" s="39"/>
      <c r="F142" s="39"/>
      <c r="G142" s="40"/>
      <c r="H142" s="40"/>
      <c r="I142" s="40"/>
      <c r="J142" s="40"/>
      <c r="K142" s="40"/>
      <c r="L142" s="41"/>
      <c r="M142" s="42"/>
      <c r="N142" s="39"/>
      <c r="O142" s="41"/>
      <c r="P142" s="42"/>
      <c r="Q142" s="39"/>
      <c r="U142" s="458">
        <f>事業報告書!$J$10</f>
        <v>0</v>
      </c>
    </row>
    <row r="143" spans="2:21" ht="33.75" customHeight="1">
      <c r="B143" s="84"/>
      <c r="C143" s="1061" t="s">
        <v>352</v>
      </c>
      <c r="D143" s="1062"/>
      <c r="E143" s="776" t="s">
        <v>114</v>
      </c>
      <c r="F143" s="1040" t="s">
        <v>63</v>
      </c>
      <c r="G143" s="1041"/>
      <c r="H143" s="1040" t="s">
        <v>69</v>
      </c>
      <c r="I143" s="1041"/>
      <c r="J143" s="1041"/>
      <c r="K143" s="1042" t="s">
        <v>26</v>
      </c>
      <c r="L143" s="1043"/>
      <c r="M143" s="1044"/>
      <c r="N143" s="1045" t="s">
        <v>200</v>
      </c>
      <c r="O143" s="83"/>
      <c r="P143" s="1049"/>
    </row>
    <row r="144" spans="2:21" ht="24">
      <c r="B144" s="84"/>
      <c r="C144" s="1063"/>
      <c r="D144" s="1064"/>
      <c r="E144" s="765" t="s">
        <v>483</v>
      </c>
      <c r="F144" s="765" t="s">
        <v>209</v>
      </c>
      <c r="G144" s="765" t="s">
        <v>66</v>
      </c>
      <c r="H144" s="765" t="s">
        <v>206</v>
      </c>
      <c r="I144" s="765" t="s">
        <v>205</v>
      </c>
      <c r="J144" s="765" t="s">
        <v>72</v>
      </c>
      <c r="K144" s="78" t="s">
        <v>74</v>
      </c>
      <c r="L144" s="452" t="str">
        <f>$C$28</f>
        <v>熱源（その他）</v>
      </c>
      <c r="M144" s="452" t="str">
        <f>$C$29</f>
        <v>給湯（その他）</v>
      </c>
      <c r="N144" s="1046"/>
      <c r="O144" s="336"/>
      <c r="P144" s="1049"/>
    </row>
    <row r="145" spans="2:21" ht="17.25" thickBot="1">
      <c r="B145" s="84"/>
      <c r="C145" s="1065"/>
      <c r="D145" s="1066"/>
      <c r="E145" s="767" t="s">
        <v>118</v>
      </c>
      <c r="F145" s="767" t="s">
        <v>118</v>
      </c>
      <c r="G145" s="767" t="s">
        <v>118</v>
      </c>
      <c r="H145" s="767" t="s">
        <v>118</v>
      </c>
      <c r="I145" s="767" t="s">
        <v>99</v>
      </c>
      <c r="J145" s="767" t="s">
        <v>118</v>
      </c>
      <c r="K145" s="434" t="s">
        <v>118</v>
      </c>
      <c r="L145" s="362" t="s">
        <v>118</v>
      </c>
      <c r="M145" s="435" t="s">
        <v>99</v>
      </c>
      <c r="N145" s="454" t="s">
        <v>118</v>
      </c>
      <c r="O145" s="83"/>
      <c r="P145" s="83"/>
    </row>
    <row r="146" spans="2:21">
      <c r="B146" s="84"/>
      <c r="C146" s="1050" t="s">
        <v>94</v>
      </c>
      <c r="D146" s="1051"/>
      <c r="E146" s="768">
        <f>+E130*E$140</f>
        <v>0</v>
      </c>
      <c r="F146" s="769">
        <f>+F130*$F$140</f>
        <v>0</v>
      </c>
      <c r="G146" s="769">
        <f>G130*$G$140</f>
        <v>0</v>
      </c>
      <c r="H146" s="769">
        <f>+H130*$H$140</f>
        <v>0</v>
      </c>
      <c r="I146" s="769">
        <f>+I130*$I$140</f>
        <v>0</v>
      </c>
      <c r="J146" s="769">
        <f>+J130*$J$140</f>
        <v>0</v>
      </c>
      <c r="K146" s="766">
        <f>IF($K$140="",0,+K130*$K$140)</f>
        <v>0</v>
      </c>
      <c r="L146" s="442">
        <f>IF($L$140="",0,+L130*$L$140)</f>
        <v>0</v>
      </c>
      <c r="M146" s="453"/>
      <c r="N146" s="455">
        <f t="shared" ref="N146" si="52">SUM(C146:M146)</f>
        <v>0</v>
      </c>
      <c r="O146" s="83"/>
      <c r="P146" s="752"/>
    </row>
    <row r="147" spans="2:21">
      <c r="B147" s="84"/>
      <c r="C147" s="1047" t="s">
        <v>321</v>
      </c>
      <c r="D147" s="1048"/>
      <c r="E147" s="768">
        <f t="shared" ref="E147:E154" si="53">+E131*E$140</f>
        <v>0</v>
      </c>
      <c r="F147" s="770"/>
      <c r="G147" s="770"/>
      <c r="H147" s="770"/>
      <c r="I147" s="770"/>
      <c r="J147" s="770"/>
      <c r="K147" s="443"/>
      <c r="L147" s="443"/>
      <c r="M147" s="453"/>
      <c r="N147" s="455">
        <f>SUM(C147:M147)</f>
        <v>0</v>
      </c>
      <c r="O147" s="336"/>
      <c r="P147" s="752"/>
    </row>
    <row r="148" spans="2:21">
      <c r="B148" s="84"/>
      <c r="C148" s="1022" t="s">
        <v>116</v>
      </c>
      <c r="D148" s="1023"/>
      <c r="E148" s="771">
        <f t="shared" si="53"/>
        <v>0</v>
      </c>
      <c r="F148" s="770"/>
      <c r="G148" s="770"/>
      <c r="H148" s="770"/>
      <c r="I148" s="770"/>
      <c r="J148" s="770"/>
      <c r="K148" s="443"/>
      <c r="L148" s="437"/>
      <c r="M148" s="447"/>
      <c r="N148" s="456">
        <f t="shared" ref="N148:N154" si="54">SUM(C148:M148)</f>
        <v>0</v>
      </c>
      <c r="O148" s="83"/>
      <c r="P148" s="752"/>
    </row>
    <row r="149" spans="2:21">
      <c r="B149" s="84"/>
      <c r="C149" s="1022" t="s">
        <v>95</v>
      </c>
      <c r="D149" s="1023"/>
      <c r="E149" s="771">
        <f t="shared" si="53"/>
        <v>0</v>
      </c>
      <c r="F149" s="770"/>
      <c r="G149" s="770"/>
      <c r="H149" s="770"/>
      <c r="I149" s="770"/>
      <c r="J149" s="770"/>
      <c r="K149" s="443"/>
      <c r="L149" s="437"/>
      <c r="M149" s="447"/>
      <c r="N149" s="456">
        <f t="shared" si="54"/>
        <v>0</v>
      </c>
      <c r="O149" s="83"/>
      <c r="P149" s="752"/>
    </row>
    <row r="150" spans="2:21">
      <c r="B150" s="84"/>
      <c r="C150" s="1022" t="s">
        <v>96</v>
      </c>
      <c r="D150" s="1023"/>
      <c r="E150" s="771">
        <f t="shared" si="53"/>
        <v>0</v>
      </c>
      <c r="F150" s="770"/>
      <c r="G150" s="770"/>
      <c r="H150" s="770"/>
      <c r="I150" s="770"/>
      <c r="J150" s="770"/>
      <c r="K150" s="443"/>
      <c r="L150" s="437"/>
      <c r="M150" s="447"/>
      <c r="N150" s="456">
        <f t="shared" si="54"/>
        <v>0</v>
      </c>
      <c r="O150" s="336"/>
      <c r="P150" s="752"/>
    </row>
    <row r="151" spans="2:21">
      <c r="B151" s="84"/>
      <c r="C151" s="1022" t="s">
        <v>93</v>
      </c>
      <c r="D151" s="1023"/>
      <c r="E151" s="771">
        <f t="shared" si="53"/>
        <v>0</v>
      </c>
      <c r="F151" s="772">
        <f>+F135*$F$140</f>
        <v>0</v>
      </c>
      <c r="G151" s="772">
        <f>G135*$G$140</f>
        <v>0</v>
      </c>
      <c r="H151" s="772">
        <f>+H135*$H$140</f>
        <v>0</v>
      </c>
      <c r="I151" s="772">
        <f>+I135*$I$140</f>
        <v>0</v>
      </c>
      <c r="J151" s="772">
        <f>+J135*$J$140</f>
        <v>0</v>
      </c>
      <c r="K151" s="443"/>
      <c r="L151" s="438"/>
      <c r="M151" s="446">
        <f>IF($M$140="",0,+M135*$M$140)</f>
        <v>0</v>
      </c>
      <c r="N151" s="456">
        <f t="shared" si="54"/>
        <v>0</v>
      </c>
      <c r="O151" s="83"/>
      <c r="P151" s="752"/>
    </row>
    <row r="152" spans="2:21">
      <c r="B152" s="84"/>
      <c r="C152" s="1022" t="s">
        <v>97</v>
      </c>
      <c r="D152" s="1023"/>
      <c r="E152" s="771">
        <f t="shared" si="53"/>
        <v>0</v>
      </c>
      <c r="F152" s="770"/>
      <c r="G152" s="770"/>
      <c r="H152" s="770"/>
      <c r="I152" s="770"/>
      <c r="J152" s="770"/>
      <c r="K152" s="443"/>
      <c r="L152" s="437"/>
      <c r="M152" s="447"/>
      <c r="N152" s="456">
        <f t="shared" si="54"/>
        <v>0</v>
      </c>
      <c r="O152" s="83"/>
      <c r="P152" s="752"/>
    </row>
    <row r="153" spans="2:21">
      <c r="B153" s="84"/>
      <c r="C153" s="1018" t="s">
        <v>438</v>
      </c>
      <c r="D153" s="1019"/>
      <c r="E153" s="771">
        <f t="shared" si="53"/>
        <v>0</v>
      </c>
      <c r="F153" s="770"/>
      <c r="G153" s="770"/>
      <c r="H153" s="770"/>
      <c r="I153" s="770"/>
      <c r="J153" s="770"/>
      <c r="K153" s="443"/>
      <c r="L153" s="437"/>
      <c r="M153" s="447"/>
      <c r="N153" s="456">
        <f t="shared" si="54"/>
        <v>0</v>
      </c>
      <c r="O153" s="336"/>
      <c r="P153" s="752"/>
    </row>
    <row r="154" spans="2:21">
      <c r="B154" s="84"/>
      <c r="C154" s="1018" t="s">
        <v>442</v>
      </c>
      <c r="D154" s="1019"/>
      <c r="E154" s="771">
        <f t="shared" si="53"/>
        <v>0</v>
      </c>
      <c r="F154" s="772">
        <f>+F138*$F$140</f>
        <v>0</v>
      </c>
      <c r="G154" s="772">
        <f>G138*$G$140</f>
        <v>0</v>
      </c>
      <c r="H154" s="770"/>
      <c r="I154" s="770"/>
      <c r="J154" s="770"/>
      <c r="K154" s="443"/>
      <c r="L154" s="437"/>
      <c r="M154" s="447"/>
      <c r="N154" s="456">
        <f t="shared" si="54"/>
        <v>0</v>
      </c>
      <c r="O154" s="83"/>
      <c r="P154" s="752"/>
    </row>
    <row r="155" spans="2:21">
      <c r="B155" s="84"/>
      <c r="C155" s="1020" t="s">
        <v>253</v>
      </c>
      <c r="D155" s="1021"/>
      <c r="E155" s="771">
        <f t="shared" ref="E155" si="55">SUM(E146:E154)</f>
        <v>0</v>
      </c>
      <c r="F155" s="772">
        <f t="shared" ref="F155:N155" si="56">SUM(F146:F154)</f>
        <v>0</v>
      </c>
      <c r="G155" s="772">
        <f t="shared" ref="G155" si="57">SUM(G146:G154)</f>
        <v>0</v>
      </c>
      <c r="H155" s="773">
        <f t="shared" si="56"/>
        <v>0</v>
      </c>
      <c r="I155" s="773">
        <f t="shared" si="56"/>
        <v>0</v>
      </c>
      <c r="J155" s="773">
        <f t="shared" si="56"/>
        <v>0</v>
      </c>
      <c r="K155" s="450">
        <f t="shared" si="56"/>
        <v>0</v>
      </c>
      <c r="L155" s="439">
        <f t="shared" si="56"/>
        <v>0</v>
      </c>
      <c r="M155" s="451">
        <f t="shared" si="56"/>
        <v>0</v>
      </c>
      <c r="N155" s="456">
        <f t="shared" si="56"/>
        <v>0</v>
      </c>
      <c r="O155" s="336"/>
      <c r="P155" s="752"/>
    </row>
    <row r="156" spans="2:21">
      <c r="B156" s="84"/>
      <c r="C156" s="1022" t="s">
        <v>119</v>
      </c>
      <c r="D156" s="1023"/>
      <c r="E156" s="770"/>
      <c r="F156" s="770"/>
      <c r="G156" s="770"/>
      <c r="H156" s="770"/>
      <c r="I156" s="770"/>
      <c r="J156" s="770"/>
      <c r="K156" s="443"/>
      <c r="L156" s="437"/>
      <c r="M156" s="447"/>
      <c r="N156" s="456">
        <f t="shared" ref="N156:N157" si="58">SUM(C156:M156)</f>
        <v>0</v>
      </c>
      <c r="O156" s="83"/>
      <c r="P156" s="752"/>
      <c r="R156" s="67"/>
    </row>
    <row r="157" spans="2:21">
      <c r="B157" s="84"/>
      <c r="C157" s="1022" t="s">
        <v>120</v>
      </c>
      <c r="D157" s="1023"/>
      <c r="E157" s="774"/>
      <c r="F157" s="771">
        <f>Q57*F$140</f>
        <v>0</v>
      </c>
      <c r="G157" s="771">
        <f>Q58*G$140</f>
        <v>0</v>
      </c>
      <c r="H157" s="771">
        <f>Q59*H$140</f>
        <v>0</v>
      </c>
      <c r="I157" s="771">
        <f>Q60*I$140</f>
        <v>0</v>
      </c>
      <c r="J157" s="771">
        <f>Q61*J$140</f>
        <v>0</v>
      </c>
      <c r="K157" s="444"/>
      <c r="L157" s="440"/>
      <c r="M157" s="448"/>
      <c r="N157" s="456">
        <f t="shared" si="58"/>
        <v>0</v>
      </c>
      <c r="O157" s="753"/>
      <c r="P157" s="752"/>
      <c r="R157" s="67"/>
    </row>
    <row r="158" spans="2:21" ht="17.25" thickBot="1">
      <c r="B158" s="84"/>
      <c r="C158" s="1024" t="s">
        <v>39</v>
      </c>
      <c r="D158" s="1025"/>
      <c r="E158" s="775">
        <f>E155+E156+E157</f>
        <v>0</v>
      </c>
      <c r="F158" s="775">
        <f t="shared" ref="F158:N158" si="59">F155+F156+F157</f>
        <v>0</v>
      </c>
      <c r="G158" s="775">
        <f t="shared" si="59"/>
        <v>0</v>
      </c>
      <c r="H158" s="775">
        <f t="shared" si="59"/>
        <v>0</v>
      </c>
      <c r="I158" s="775">
        <f t="shared" si="59"/>
        <v>0</v>
      </c>
      <c r="J158" s="775">
        <f t="shared" si="59"/>
        <v>0</v>
      </c>
      <c r="K158" s="445">
        <f t="shared" si="59"/>
        <v>0</v>
      </c>
      <c r="L158" s="441">
        <f t="shared" si="59"/>
        <v>0</v>
      </c>
      <c r="M158" s="449">
        <f t="shared" si="59"/>
        <v>0</v>
      </c>
      <c r="N158" s="457">
        <f t="shared" si="59"/>
        <v>0</v>
      </c>
      <c r="O158" s="752"/>
      <c r="P158" s="752"/>
      <c r="R158" s="45"/>
    </row>
    <row r="159" spans="2:21">
      <c r="B159" s="70"/>
      <c r="C159" s="39"/>
      <c r="D159" s="70"/>
      <c r="E159" s="39"/>
      <c r="F159" s="39"/>
      <c r="G159" s="40"/>
      <c r="H159" s="40"/>
      <c r="I159" s="40"/>
      <c r="J159" s="40"/>
      <c r="K159" s="40"/>
      <c r="L159" s="41"/>
      <c r="M159" s="42"/>
      <c r="N159" s="39"/>
      <c r="O159" s="41"/>
      <c r="P159" s="42"/>
      <c r="Q159" s="39"/>
    </row>
    <row r="160" spans="2:21" ht="17.25" thickBot="1">
      <c r="B160" s="38" t="s">
        <v>192</v>
      </c>
      <c r="C160" s="39"/>
      <c r="D160" s="70"/>
      <c r="E160" s="39"/>
      <c r="F160" s="39"/>
      <c r="G160" s="40"/>
      <c r="H160" s="40"/>
      <c r="I160" s="40"/>
      <c r="J160" s="40"/>
      <c r="K160" s="40"/>
      <c r="L160" s="41"/>
      <c r="M160" s="42"/>
      <c r="N160" s="39"/>
      <c r="O160" s="41"/>
      <c r="P160" s="42"/>
      <c r="Q160" s="39"/>
      <c r="U160" s="458">
        <f>事業報告書!$J$10</f>
        <v>0</v>
      </c>
    </row>
    <row r="161" spans="2:17" ht="15" customHeight="1">
      <c r="B161" s="1026"/>
      <c r="C161" s="1027"/>
      <c r="D161" s="1028"/>
      <c r="E161" s="384" t="str">
        <f t="shared" ref="E161:P161" si="60">E108</f>
        <v>４月</v>
      </c>
      <c r="F161" s="384" t="str">
        <f t="shared" si="60"/>
        <v>５月</v>
      </c>
      <c r="G161" s="384" t="str">
        <f t="shared" si="60"/>
        <v>６月</v>
      </c>
      <c r="H161" s="384" t="str">
        <f t="shared" si="60"/>
        <v>７月</v>
      </c>
      <c r="I161" s="384" t="str">
        <f t="shared" si="60"/>
        <v>８月</v>
      </c>
      <c r="J161" s="384" t="str">
        <f t="shared" si="60"/>
        <v>９月</v>
      </c>
      <c r="K161" s="384" t="str">
        <f t="shared" si="60"/>
        <v>１０月</v>
      </c>
      <c r="L161" s="384" t="str">
        <f t="shared" si="60"/>
        <v>１１月</v>
      </c>
      <c r="M161" s="384" t="str">
        <f t="shared" si="60"/>
        <v>１２月</v>
      </c>
      <c r="N161" s="384" t="str">
        <f t="shared" si="60"/>
        <v>１月</v>
      </c>
      <c r="O161" s="384" t="str">
        <f t="shared" si="60"/>
        <v>２月</v>
      </c>
      <c r="P161" s="384" t="str">
        <f t="shared" si="60"/>
        <v>３月</v>
      </c>
      <c r="Q161" s="367" t="s">
        <v>39</v>
      </c>
    </row>
    <row r="162" spans="2:17" ht="15" customHeight="1">
      <c r="B162" s="738" t="s">
        <v>88</v>
      </c>
      <c r="C162" s="46" t="s">
        <v>483</v>
      </c>
      <c r="D162" s="47" t="s">
        <v>118</v>
      </c>
      <c r="E162" s="220">
        <f t="shared" ref="E162:P162" si="61">$E$140*E$47</f>
        <v>0</v>
      </c>
      <c r="F162" s="220">
        <f t="shared" si="61"/>
        <v>0</v>
      </c>
      <c r="G162" s="220">
        <f t="shared" si="61"/>
        <v>0</v>
      </c>
      <c r="H162" s="220">
        <f t="shared" si="61"/>
        <v>0</v>
      </c>
      <c r="I162" s="220">
        <f t="shared" si="61"/>
        <v>0</v>
      </c>
      <c r="J162" s="220">
        <f t="shared" si="61"/>
        <v>0</v>
      </c>
      <c r="K162" s="220">
        <f t="shared" si="61"/>
        <v>0</v>
      </c>
      <c r="L162" s="220">
        <f t="shared" si="61"/>
        <v>0</v>
      </c>
      <c r="M162" s="220">
        <f t="shared" si="61"/>
        <v>0</v>
      </c>
      <c r="N162" s="220">
        <f t="shared" si="61"/>
        <v>0</v>
      </c>
      <c r="O162" s="220">
        <f t="shared" si="61"/>
        <v>0</v>
      </c>
      <c r="P162" s="220">
        <f t="shared" si="61"/>
        <v>0</v>
      </c>
      <c r="Q162" s="401">
        <f t="shared" ref="Q162:Q194" si="62">SUM(E162:P162)</f>
        <v>0</v>
      </c>
    </row>
    <row r="163" spans="2:17" ht="15" customHeight="1">
      <c r="B163" s="739"/>
      <c r="C163" s="50" t="s">
        <v>209</v>
      </c>
      <c r="D163" s="51" t="s">
        <v>118</v>
      </c>
      <c r="E163" s="221">
        <f>$F$140*E48</f>
        <v>0</v>
      </c>
      <c r="F163" s="222">
        <f t="shared" ref="F163:P163" si="63">$F$140*F48</f>
        <v>0</v>
      </c>
      <c r="G163" s="222">
        <f t="shared" si="63"/>
        <v>0</v>
      </c>
      <c r="H163" s="222">
        <f t="shared" si="63"/>
        <v>0</v>
      </c>
      <c r="I163" s="222">
        <f t="shared" si="63"/>
        <v>0</v>
      </c>
      <c r="J163" s="222">
        <f t="shared" si="63"/>
        <v>0</v>
      </c>
      <c r="K163" s="222">
        <f t="shared" si="63"/>
        <v>0</v>
      </c>
      <c r="L163" s="222">
        <f t="shared" si="63"/>
        <v>0</v>
      </c>
      <c r="M163" s="222">
        <f t="shared" si="63"/>
        <v>0</v>
      </c>
      <c r="N163" s="222">
        <f t="shared" si="63"/>
        <v>0</v>
      </c>
      <c r="O163" s="222">
        <f t="shared" si="63"/>
        <v>0</v>
      </c>
      <c r="P163" s="223">
        <f t="shared" si="63"/>
        <v>0</v>
      </c>
      <c r="Q163" s="402">
        <f t="shared" si="62"/>
        <v>0</v>
      </c>
    </row>
    <row r="164" spans="2:17" ht="15" customHeight="1">
      <c r="B164" s="739"/>
      <c r="C164" s="50" t="s">
        <v>66</v>
      </c>
      <c r="D164" s="51" t="s">
        <v>118</v>
      </c>
      <c r="E164" s="221">
        <f t="shared" ref="E164:P164" si="64">$G$140*E49</f>
        <v>0</v>
      </c>
      <c r="F164" s="222">
        <f t="shared" si="64"/>
        <v>0</v>
      </c>
      <c r="G164" s="222">
        <f t="shared" si="64"/>
        <v>0</v>
      </c>
      <c r="H164" s="222">
        <f t="shared" si="64"/>
        <v>0</v>
      </c>
      <c r="I164" s="222">
        <f t="shared" si="64"/>
        <v>0</v>
      </c>
      <c r="J164" s="222">
        <f t="shared" si="64"/>
        <v>0</v>
      </c>
      <c r="K164" s="222">
        <f t="shared" si="64"/>
        <v>0</v>
      </c>
      <c r="L164" s="222">
        <f t="shared" si="64"/>
        <v>0</v>
      </c>
      <c r="M164" s="222">
        <f t="shared" si="64"/>
        <v>0</v>
      </c>
      <c r="N164" s="222">
        <f t="shared" si="64"/>
        <v>0</v>
      </c>
      <c r="O164" s="222">
        <f t="shared" si="64"/>
        <v>0</v>
      </c>
      <c r="P164" s="223">
        <f t="shared" si="64"/>
        <v>0</v>
      </c>
      <c r="Q164" s="402">
        <f t="shared" si="62"/>
        <v>0</v>
      </c>
    </row>
    <row r="165" spans="2:17" ht="15" customHeight="1">
      <c r="B165" s="739"/>
      <c r="C165" s="50" t="s">
        <v>206</v>
      </c>
      <c r="D165" s="51" t="s">
        <v>118</v>
      </c>
      <c r="E165" s="221">
        <f>$H$140*E50</f>
        <v>0</v>
      </c>
      <c r="F165" s="222">
        <f t="shared" ref="F165:P165" si="65">$H$140*F50</f>
        <v>0</v>
      </c>
      <c r="G165" s="222">
        <f t="shared" si="65"/>
        <v>0</v>
      </c>
      <c r="H165" s="222">
        <f t="shared" si="65"/>
        <v>0</v>
      </c>
      <c r="I165" s="222">
        <f t="shared" si="65"/>
        <v>0</v>
      </c>
      <c r="J165" s="222">
        <f t="shared" si="65"/>
        <v>0</v>
      </c>
      <c r="K165" s="222">
        <f t="shared" si="65"/>
        <v>0</v>
      </c>
      <c r="L165" s="222">
        <f t="shared" si="65"/>
        <v>0</v>
      </c>
      <c r="M165" s="222">
        <f t="shared" si="65"/>
        <v>0</v>
      </c>
      <c r="N165" s="222">
        <f t="shared" si="65"/>
        <v>0</v>
      </c>
      <c r="O165" s="222">
        <f t="shared" si="65"/>
        <v>0</v>
      </c>
      <c r="P165" s="223">
        <f t="shared" si="65"/>
        <v>0</v>
      </c>
      <c r="Q165" s="402">
        <f t="shared" si="62"/>
        <v>0</v>
      </c>
    </row>
    <row r="166" spans="2:17" ht="15" customHeight="1">
      <c r="B166" s="739"/>
      <c r="C166" s="50" t="s">
        <v>205</v>
      </c>
      <c r="D166" s="51" t="s">
        <v>99</v>
      </c>
      <c r="E166" s="221">
        <f>$I$140*E51</f>
        <v>0</v>
      </c>
      <c r="F166" s="222">
        <f t="shared" ref="F166:P166" si="66">$I$140*F51</f>
        <v>0</v>
      </c>
      <c r="G166" s="222">
        <f t="shared" si="66"/>
        <v>0</v>
      </c>
      <c r="H166" s="222">
        <f t="shared" si="66"/>
        <v>0</v>
      </c>
      <c r="I166" s="222">
        <f t="shared" si="66"/>
        <v>0</v>
      </c>
      <c r="J166" s="222">
        <f t="shared" si="66"/>
        <v>0</v>
      </c>
      <c r="K166" s="222">
        <f t="shared" si="66"/>
        <v>0</v>
      </c>
      <c r="L166" s="222">
        <f t="shared" si="66"/>
        <v>0</v>
      </c>
      <c r="M166" s="222">
        <f t="shared" si="66"/>
        <v>0</v>
      </c>
      <c r="N166" s="222">
        <f t="shared" si="66"/>
        <v>0</v>
      </c>
      <c r="O166" s="222">
        <f t="shared" si="66"/>
        <v>0</v>
      </c>
      <c r="P166" s="223">
        <f t="shared" si="66"/>
        <v>0</v>
      </c>
      <c r="Q166" s="402">
        <f>SUM(E166:P166)</f>
        <v>0</v>
      </c>
    </row>
    <row r="167" spans="2:17" ht="15" customHeight="1">
      <c r="B167" s="739"/>
      <c r="C167" s="50" t="s">
        <v>72</v>
      </c>
      <c r="D167" s="51" t="s">
        <v>118</v>
      </c>
      <c r="E167" s="221">
        <f>$J$140*E52</f>
        <v>0</v>
      </c>
      <c r="F167" s="222">
        <f t="shared" ref="F167:P167" si="67">$J$140*F52</f>
        <v>0</v>
      </c>
      <c r="G167" s="222">
        <f t="shared" si="67"/>
        <v>0</v>
      </c>
      <c r="H167" s="222">
        <f t="shared" si="67"/>
        <v>0</v>
      </c>
      <c r="I167" s="222">
        <f t="shared" si="67"/>
        <v>0</v>
      </c>
      <c r="J167" s="222">
        <f t="shared" si="67"/>
        <v>0</v>
      </c>
      <c r="K167" s="222">
        <f t="shared" si="67"/>
        <v>0</v>
      </c>
      <c r="L167" s="222">
        <f t="shared" si="67"/>
        <v>0</v>
      </c>
      <c r="M167" s="222">
        <f t="shared" si="67"/>
        <v>0</v>
      </c>
      <c r="N167" s="222">
        <f t="shared" si="67"/>
        <v>0</v>
      </c>
      <c r="O167" s="222">
        <f t="shared" si="67"/>
        <v>0</v>
      </c>
      <c r="P167" s="223">
        <f t="shared" si="67"/>
        <v>0</v>
      </c>
      <c r="Q167" s="402">
        <f t="shared" si="62"/>
        <v>0</v>
      </c>
    </row>
    <row r="168" spans="2:17" ht="15" customHeight="1">
      <c r="B168" s="739"/>
      <c r="C168" s="50" t="s">
        <v>74</v>
      </c>
      <c r="D168" s="51" t="s">
        <v>118</v>
      </c>
      <c r="E168" s="221">
        <f>IF($K$140="",0,$K$140*E53)</f>
        <v>0</v>
      </c>
      <c r="F168" s="222">
        <f t="shared" ref="F168:P168" si="68">IF($K$140="",0,$K$140*F53)</f>
        <v>0</v>
      </c>
      <c r="G168" s="222">
        <f t="shared" si="68"/>
        <v>0</v>
      </c>
      <c r="H168" s="222">
        <f t="shared" si="68"/>
        <v>0</v>
      </c>
      <c r="I168" s="222">
        <f t="shared" si="68"/>
        <v>0</v>
      </c>
      <c r="J168" s="222">
        <f t="shared" si="68"/>
        <v>0</v>
      </c>
      <c r="K168" s="222">
        <f t="shared" si="68"/>
        <v>0</v>
      </c>
      <c r="L168" s="222">
        <f t="shared" si="68"/>
        <v>0</v>
      </c>
      <c r="M168" s="222">
        <f t="shared" si="68"/>
        <v>0</v>
      </c>
      <c r="N168" s="222">
        <f t="shared" si="68"/>
        <v>0</v>
      </c>
      <c r="O168" s="222">
        <f t="shared" si="68"/>
        <v>0</v>
      </c>
      <c r="P168" s="223">
        <f t="shared" si="68"/>
        <v>0</v>
      </c>
      <c r="Q168" s="402">
        <f t="shared" si="62"/>
        <v>0</v>
      </c>
    </row>
    <row r="169" spans="2:17" ht="15" customHeight="1">
      <c r="B169" s="739"/>
      <c r="C169" s="50" t="str">
        <f>C28</f>
        <v>熱源（その他）</v>
      </c>
      <c r="D169" s="51" t="s">
        <v>99</v>
      </c>
      <c r="E169" s="224">
        <f>IF($L$140="",0,$L$140*E54)</f>
        <v>0</v>
      </c>
      <c r="F169" s="224">
        <f t="shared" ref="F169:P169" si="69">IF($L$140="",0,$L$140*F54)</f>
        <v>0</v>
      </c>
      <c r="G169" s="224">
        <f t="shared" si="69"/>
        <v>0</v>
      </c>
      <c r="H169" s="224">
        <f t="shared" si="69"/>
        <v>0</v>
      </c>
      <c r="I169" s="224">
        <f t="shared" si="69"/>
        <v>0</v>
      </c>
      <c r="J169" s="224">
        <f t="shared" si="69"/>
        <v>0</v>
      </c>
      <c r="K169" s="224">
        <f t="shared" si="69"/>
        <v>0</v>
      </c>
      <c r="L169" s="224">
        <f t="shared" si="69"/>
        <v>0</v>
      </c>
      <c r="M169" s="224">
        <f t="shared" si="69"/>
        <v>0</v>
      </c>
      <c r="N169" s="224">
        <f t="shared" si="69"/>
        <v>0</v>
      </c>
      <c r="O169" s="224">
        <f t="shared" si="69"/>
        <v>0</v>
      </c>
      <c r="P169" s="224">
        <f t="shared" si="69"/>
        <v>0</v>
      </c>
      <c r="Q169" s="406">
        <f t="shared" si="62"/>
        <v>0</v>
      </c>
    </row>
    <row r="170" spans="2:17" ht="15" customHeight="1">
      <c r="B170" s="738" t="s">
        <v>320</v>
      </c>
      <c r="C170" s="46" t="s">
        <v>483</v>
      </c>
      <c r="D170" s="47" t="s">
        <v>118</v>
      </c>
      <c r="E170" s="572">
        <f t="shared" ref="E170:P170" si="70">E$55*$E$140</f>
        <v>0</v>
      </c>
      <c r="F170" s="220">
        <f t="shared" si="70"/>
        <v>0</v>
      </c>
      <c r="G170" s="220">
        <f t="shared" si="70"/>
        <v>0</v>
      </c>
      <c r="H170" s="220">
        <f t="shared" si="70"/>
        <v>0</v>
      </c>
      <c r="I170" s="220">
        <f t="shared" si="70"/>
        <v>0</v>
      </c>
      <c r="J170" s="220">
        <f t="shared" si="70"/>
        <v>0</v>
      </c>
      <c r="K170" s="220">
        <f t="shared" si="70"/>
        <v>0</v>
      </c>
      <c r="L170" s="220">
        <f t="shared" si="70"/>
        <v>0</v>
      </c>
      <c r="M170" s="220">
        <f t="shared" si="70"/>
        <v>0</v>
      </c>
      <c r="N170" s="220">
        <f t="shared" si="70"/>
        <v>0</v>
      </c>
      <c r="O170" s="220">
        <f t="shared" si="70"/>
        <v>0</v>
      </c>
      <c r="P170" s="220">
        <f t="shared" si="70"/>
        <v>0</v>
      </c>
      <c r="Q170" s="403">
        <f t="shared" si="62"/>
        <v>0</v>
      </c>
    </row>
    <row r="171" spans="2:17" ht="15" customHeight="1">
      <c r="B171" s="746" t="s">
        <v>91</v>
      </c>
      <c r="C171" s="46" t="s">
        <v>483</v>
      </c>
      <c r="D171" s="47" t="s">
        <v>118</v>
      </c>
      <c r="E171" s="220">
        <f t="shared" ref="E171:P171" si="71">E$56*$E$140</f>
        <v>0</v>
      </c>
      <c r="F171" s="220">
        <f t="shared" si="71"/>
        <v>0</v>
      </c>
      <c r="G171" s="220">
        <f t="shared" si="71"/>
        <v>0</v>
      </c>
      <c r="H171" s="220">
        <f t="shared" si="71"/>
        <v>0</v>
      </c>
      <c r="I171" s="220">
        <f t="shared" si="71"/>
        <v>0</v>
      </c>
      <c r="J171" s="220">
        <f t="shared" si="71"/>
        <v>0</v>
      </c>
      <c r="K171" s="220">
        <f t="shared" si="71"/>
        <v>0</v>
      </c>
      <c r="L171" s="220">
        <f t="shared" si="71"/>
        <v>0</v>
      </c>
      <c r="M171" s="220">
        <f t="shared" si="71"/>
        <v>0</v>
      </c>
      <c r="N171" s="220">
        <f t="shared" si="71"/>
        <v>0</v>
      </c>
      <c r="O171" s="220">
        <f t="shared" si="71"/>
        <v>0</v>
      </c>
      <c r="P171" s="220">
        <f t="shared" si="71"/>
        <v>0</v>
      </c>
      <c r="Q171" s="403">
        <f t="shared" si="62"/>
        <v>0</v>
      </c>
    </row>
    <row r="172" spans="2:17" ht="15" customHeight="1">
      <c r="B172" s="1029" t="s">
        <v>25</v>
      </c>
      <c r="C172" s="46" t="s">
        <v>214</v>
      </c>
      <c r="D172" s="47" t="s">
        <v>118</v>
      </c>
      <c r="E172" s="220">
        <f>E$57*$F$140</f>
        <v>0</v>
      </c>
      <c r="F172" s="220">
        <f t="shared" ref="F172:P172" si="72">F$57*$H$140</f>
        <v>0</v>
      </c>
      <c r="G172" s="220">
        <f t="shared" si="72"/>
        <v>0</v>
      </c>
      <c r="H172" s="220">
        <f t="shared" si="72"/>
        <v>0</v>
      </c>
      <c r="I172" s="220">
        <f t="shared" si="72"/>
        <v>0</v>
      </c>
      <c r="J172" s="220">
        <f t="shared" si="72"/>
        <v>0</v>
      </c>
      <c r="K172" s="220">
        <f t="shared" si="72"/>
        <v>0</v>
      </c>
      <c r="L172" s="220">
        <f t="shared" si="72"/>
        <v>0</v>
      </c>
      <c r="M172" s="220">
        <f t="shared" si="72"/>
        <v>0</v>
      </c>
      <c r="N172" s="220">
        <f t="shared" si="72"/>
        <v>0</v>
      </c>
      <c r="O172" s="220">
        <f t="shared" si="72"/>
        <v>0</v>
      </c>
      <c r="P172" s="220">
        <f t="shared" si="72"/>
        <v>0</v>
      </c>
      <c r="Q172" s="403">
        <f t="shared" si="62"/>
        <v>0</v>
      </c>
    </row>
    <row r="173" spans="2:17" ht="15" customHeight="1">
      <c r="B173" s="1030"/>
      <c r="C173" s="50" t="s">
        <v>66</v>
      </c>
      <c r="D173" s="76" t="s">
        <v>99</v>
      </c>
      <c r="E173" s="221">
        <f t="shared" ref="E173:P173" si="73">E58*$G$140</f>
        <v>0</v>
      </c>
      <c r="F173" s="222">
        <f t="shared" si="73"/>
        <v>0</v>
      </c>
      <c r="G173" s="222">
        <f t="shared" si="73"/>
        <v>0</v>
      </c>
      <c r="H173" s="222">
        <f t="shared" si="73"/>
        <v>0</v>
      </c>
      <c r="I173" s="222">
        <f t="shared" si="73"/>
        <v>0</v>
      </c>
      <c r="J173" s="222">
        <f t="shared" si="73"/>
        <v>0</v>
      </c>
      <c r="K173" s="222">
        <f t="shared" si="73"/>
        <v>0</v>
      </c>
      <c r="L173" s="222">
        <f t="shared" si="73"/>
        <v>0</v>
      </c>
      <c r="M173" s="222">
        <f t="shared" si="73"/>
        <v>0</v>
      </c>
      <c r="N173" s="222">
        <f t="shared" si="73"/>
        <v>0</v>
      </c>
      <c r="O173" s="222">
        <f t="shared" si="73"/>
        <v>0</v>
      </c>
      <c r="P173" s="223">
        <f t="shared" si="73"/>
        <v>0</v>
      </c>
      <c r="Q173" s="405">
        <f>SUM(E173:P173)</f>
        <v>0</v>
      </c>
    </row>
    <row r="174" spans="2:17" ht="15" customHeight="1">
      <c r="B174" s="1031"/>
      <c r="C174" s="50" t="s">
        <v>206</v>
      </c>
      <c r="D174" s="51" t="s">
        <v>118</v>
      </c>
      <c r="E174" s="221">
        <f>E$59*$H$140</f>
        <v>0</v>
      </c>
      <c r="F174" s="222">
        <f t="shared" ref="F174:P174" si="74">F$59*$H$140</f>
        <v>0</v>
      </c>
      <c r="G174" s="222">
        <f t="shared" si="74"/>
        <v>0</v>
      </c>
      <c r="H174" s="222">
        <f t="shared" si="74"/>
        <v>0</v>
      </c>
      <c r="I174" s="222">
        <f t="shared" si="74"/>
        <v>0</v>
      </c>
      <c r="J174" s="222">
        <f t="shared" si="74"/>
        <v>0</v>
      </c>
      <c r="K174" s="222">
        <f t="shared" si="74"/>
        <v>0</v>
      </c>
      <c r="L174" s="222">
        <f t="shared" si="74"/>
        <v>0</v>
      </c>
      <c r="M174" s="222">
        <f t="shared" si="74"/>
        <v>0</v>
      </c>
      <c r="N174" s="222">
        <f t="shared" si="74"/>
        <v>0</v>
      </c>
      <c r="O174" s="222">
        <f t="shared" si="74"/>
        <v>0</v>
      </c>
      <c r="P174" s="223">
        <f t="shared" si="74"/>
        <v>0</v>
      </c>
      <c r="Q174" s="402">
        <f t="shared" si="62"/>
        <v>0</v>
      </c>
    </row>
    <row r="175" spans="2:17" ht="15" customHeight="1">
      <c r="B175" s="1032"/>
      <c r="C175" s="73" t="s">
        <v>205</v>
      </c>
      <c r="D175" s="51" t="s">
        <v>99</v>
      </c>
      <c r="E175" s="221">
        <f>E60*$I$140</f>
        <v>0</v>
      </c>
      <c r="F175" s="222">
        <f t="shared" ref="F175:P175" si="75">F60*$I$140</f>
        <v>0</v>
      </c>
      <c r="G175" s="222">
        <f t="shared" si="75"/>
        <v>0</v>
      </c>
      <c r="H175" s="222">
        <f t="shared" si="75"/>
        <v>0</v>
      </c>
      <c r="I175" s="222">
        <f t="shared" si="75"/>
        <v>0</v>
      </c>
      <c r="J175" s="222">
        <f t="shared" si="75"/>
        <v>0</v>
      </c>
      <c r="K175" s="222">
        <f t="shared" si="75"/>
        <v>0</v>
      </c>
      <c r="L175" s="222">
        <f t="shared" si="75"/>
        <v>0</v>
      </c>
      <c r="M175" s="222">
        <f t="shared" si="75"/>
        <v>0</v>
      </c>
      <c r="N175" s="222">
        <f t="shared" si="75"/>
        <v>0</v>
      </c>
      <c r="O175" s="222">
        <f t="shared" si="75"/>
        <v>0</v>
      </c>
      <c r="P175" s="223">
        <f t="shared" si="75"/>
        <v>0</v>
      </c>
      <c r="Q175" s="406">
        <f>SUM(E175:P175)</f>
        <v>0</v>
      </c>
    </row>
    <row r="176" spans="2:17" ht="15" customHeight="1">
      <c r="B176" s="1033"/>
      <c r="C176" s="54" t="s">
        <v>72</v>
      </c>
      <c r="D176" s="51" t="s">
        <v>99</v>
      </c>
      <c r="E176" s="225">
        <f>E$61*$J$140</f>
        <v>0</v>
      </c>
      <c r="F176" s="225">
        <f t="shared" ref="F176:P176" si="76">F$61*$J$140</f>
        <v>0</v>
      </c>
      <c r="G176" s="225">
        <f t="shared" si="76"/>
        <v>0</v>
      </c>
      <c r="H176" s="225">
        <f t="shared" si="76"/>
        <v>0</v>
      </c>
      <c r="I176" s="225">
        <f t="shared" si="76"/>
        <v>0</v>
      </c>
      <c r="J176" s="225">
        <f t="shared" si="76"/>
        <v>0</v>
      </c>
      <c r="K176" s="225">
        <f t="shared" si="76"/>
        <v>0</v>
      </c>
      <c r="L176" s="225">
        <f t="shared" si="76"/>
        <v>0</v>
      </c>
      <c r="M176" s="225">
        <f t="shared" si="76"/>
        <v>0</v>
      </c>
      <c r="N176" s="225">
        <f t="shared" si="76"/>
        <v>0</v>
      </c>
      <c r="O176" s="225">
        <f t="shared" si="76"/>
        <v>0</v>
      </c>
      <c r="P176" s="225">
        <f t="shared" si="76"/>
        <v>0</v>
      </c>
      <c r="Q176" s="404">
        <f t="shared" si="62"/>
        <v>0</v>
      </c>
    </row>
    <row r="177" spans="2:17" ht="15" customHeight="1">
      <c r="B177" s="738" t="s">
        <v>18</v>
      </c>
      <c r="C177" s="46" t="s">
        <v>483</v>
      </c>
      <c r="D177" s="47" t="s">
        <v>118</v>
      </c>
      <c r="E177" s="220">
        <f t="shared" ref="E177:P177" si="77">E$62*$E$140</f>
        <v>0</v>
      </c>
      <c r="F177" s="220">
        <f t="shared" si="77"/>
        <v>0</v>
      </c>
      <c r="G177" s="220">
        <f t="shared" si="77"/>
        <v>0</v>
      </c>
      <c r="H177" s="220">
        <f t="shared" si="77"/>
        <v>0</v>
      </c>
      <c r="I177" s="220">
        <f t="shared" si="77"/>
        <v>0</v>
      </c>
      <c r="J177" s="220">
        <f t="shared" si="77"/>
        <v>0</v>
      </c>
      <c r="K177" s="220">
        <f t="shared" si="77"/>
        <v>0</v>
      </c>
      <c r="L177" s="220">
        <f t="shared" si="77"/>
        <v>0</v>
      </c>
      <c r="M177" s="220">
        <f t="shared" si="77"/>
        <v>0</v>
      </c>
      <c r="N177" s="220">
        <f t="shared" si="77"/>
        <v>0</v>
      </c>
      <c r="O177" s="220">
        <f t="shared" si="77"/>
        <v>0</v>
      </c>
      <c r="P177" s="220">
        <f t="shared" si="77"/>
        <v>0</v>
      </c>
      <c r="Q177" s="403">
        <f t="shared" si="62"/>
        <v>0</v>
      </c>
    </row>
    <row r="178" spans="2:17" ht="15" customHeight="1">
      <c r="B178" s="746" t="s">
        <v>19</v>
      </c>
      <c r="C178" s="46" t="s">
        <v>483</v>
      </c>
      <c r="D178" s="47" t="s">
        <v>118</v>
      </c>
      <c r="E178" s="220">
        <f t="shared" ref="E178:P178" si="78">E$63*$E$140</f>
        <v>0</v>
      </c>
      <c r="F178" s="220">
        <f t="shared" si="78"/>
        <v>0</v>
      </c>
      <c r="G178" s="220">
        <f t="shared" si="78"/>
        <v>0</v>
      </c>
      <c r="H178" s="220">
        <f t="shared" si="78"/>
        <v>0</v>
      </c>
      <c r="I178" s="220">
        <f t="shared" si="78"/>
        <v>0</v>
      </c>
      <c r="J178" s="220">
        <f t="shared" si="78"/>
        <v>0</v>
      </c>
      <c r="K178" s="220">
        <f t="shared" si="78"/>
        <v>0</v>
      </c>
      <c r="L178" s="220">
        <f t="shared" si="78"/>
        <v>0</v>
      </c>
      <c r="M178" s="220">
        <f t="shared" si="78"/>
        <v>0</v>
      </c>
      <c r="N178" s="220">
        <f t="shared" si="78"/>
        <v>0</v>
      </c>
      <c r="O178" s="220">
        <f t="shared" si="78"/>
        <v>0</v>
      </c>
      <c r="P178" s="220">
        <f t="shared" si="78"/>
        <v>0</v>
      </c>
      <c r="Q178" s="403">
        <f t="shared" si="62"/>
        <v>0</v>
      </c>
    </row>
    <row r="179" spans="2:17" ht="15" customHeight="1">
      <c r="B179" s="738" t="s">
        <v>20</v>
      </c>
      <c r="C179" s="46" t="s">
        <v>483</v>
      </c>
      <c r="D179" s="47" t="s">
        <v>118</v>
      </c>
      <c r="E179" s="220">
        <f t="shared" ref="E179:P179" si="79">E$64*$E$140</f>
        <v>0</v>
      </c>
      <c r="F179" s="220">
        <f t="shared" si="79"/>
        <v>0</v>
      </c>
      <c r="G179" s="220">
        <f t="shared" si="79"/>
        <v>0</v>
      </c>
      <c r="H179" s="220">
        <f t="shared" si="79"/>
        <v>0</v>
      </c>
      <c r="I179" s="220">
        <f t="shared" si="79"/>
        <v>0</v>
      </c>
      <c r="J179" s="220">
        <f t="shared" si="79"/>
        <v>0</v>
      </c>
      <c r="K179" s="220">
        <f t="shared" si="79"/>
        <v>0</v>
      </c>
      <c r="L179" s="220">
        <f t="shared" si="79"/>
        <v>0</v>
      </c>
      <c r="M179" s="220">
        <f t="shared" si="79"/>
        <v>0</v>
      </c>
      <c r="N179" s="220">
        <f t="shared" si="79"/>
        <v>0</v>
      </c>
      <c r="O179" s="220">
        <f t="shared" si="79"/>
        <v>0</v>
      </c>
      <c r="P179" s="220">
        <f t="shared" si="79"/>
        <v>0</v>
      </c>
      <c r="Q179" s="403">
        <f t="shared" si="62"/>
        <v>0</v>
      </c>
    </row>
    <row r="180" spans="2:17" ht="15" customHeight="1">
      <c r="B180" s="739"/>
      <c r="C180" s="50" t="s">
        <v>209</v>
      </c>
      <c r="D180" s="51" t="s">
        <v>118</v>
      </c>
      <c r="E180" s="221">
        <f>E$65*$F$140</f>
        <v>0</v>
      </c>
      <c r="F180" s="222">
        <f t="shared" ref="F180:P180" si="80">F$65*$F$140</f>
        <v>0</v>
      </c>
      <c r="G180" s="222">
        <f t="shared" si="80"/>
        <v>0</v>
      </c>
      <c r="H180" s="222">
        <f t="shared" si="80"/>
        <v>0</v>
      </c>
      <c r="I180" s="222">
        <f t="shared" si="80"/>
        <v>0</v>
      </c>
      <c r="J180" s="222">
        <f t="shared" si="80"/>
        <v>0</v>
      </c>
      <c r="K180" s="222">
        <f t="shared" si="80"/>
        <v>0</v>
      </c>
      <c r="L180" s="222">
        <f t="shared" si="80"/>
        <v>0</v>
      </c>
      <c r="M180" s="222">
        <f t="shared" si="80"/>
        <v>0</v>
      </c>
      <c r="N180" s="222">
        <f t="shared" si="80"/>
        <v>0</v>
      </c>
      <c r="O180" s="222">
        <f t="shared" si="80"/>
        <v>0</v>
      </c>
      <c r="P180" s="223">
        <f t="shared" si="80"/>
        <v>0</v>
      </c>
      <c r="Q180" s="402">
        <f t="shared" si="62"/>
        <v>0</v>
      </c>
    </row>
    <row r="181" spans="2:17" ht="15" customHeight="1">
      <c r="B181" s="739"/>
      <c r="C181" s="50" t="s">
        <v>66</v>
      </c>
      <c r="D181" s="51" t="s">
        <v>118</v>
      </c>
      <c r="E181" s="221">
        <f t="shared" ref="E181:P181" si="81">E$66*$G$140</f>
        <v>0</v>
      </c>
      <c r="F181" s="222">
        <f t="shared" si="81"/>
        <v>0</v>
      </c>
      <c r="G181" s="222">
        <f t="shared" si="81"/>
        <v>0</v>
      </c>
      <c r="H181" s="222">
        <f t="shared" si="81"/>
        <v>0</v>
      </c>
      <c r="I181" s="222">
        <f t="shared" si="81"/>
        <v>0</v>
      </c>
      <c r="J181" s="222">
        <f t="shared" si="81"/>
        <v>0</v>
      </c>
      <c r="K181" s="222">
        <f t="shared" si="81"/>
        <v>0</v>
      </c>
      <c r="L181" s="222">
        <f t="shared" si="81"/>
        <v>0</v>
      </c>
      <c r="M181" s="222">
        <f t="shared" si="81"/>
        <v>0</v>
      </c>
      <c r="N181" s="222">
        <f t="shared" si="81"/>
        <v>0</v>
      </c>
      <c r="O181" s="222">
        <f t="shared" si="81"/>
        <v>0</v>
      </c>
      <c r="P181" s="223">
        <f t="shared" si="81"/>
        <v>0</v>
      </c>
      <c r="Q181" s="402">
        <f t="shared" si="62"/>
        <v>0</v>
      </c>
    </row>
    <row r="182" spans="2:17" ht="15" customHeight="1">
      <c r="B182" s="739"/>
      <c r="C182" s="50" t="s">
        <v>206</v>
      </c>
      <c r="D182" s="51" t="s">
        <v>118</v>
      </c>
      <c r="E182" s="221">
        <f>E$67*$H$140</f>
        <v>0</v>
      </c>
      <c r="F182" s="222">
        <f t="shared" ref="F182:P182" si="82">F$67*$H$140</f>
        <v>0</v>
      </c>
      <c r="G182" s="222">
        <f t="shared" si="82"/>
        <v>0</v>
      </c>
      <c r="H182" s="222">
        <f t="shared" si="82"/>
        <v>0</v>
      </c>
      <c r="I182" s="222">
        <f t="shared" si="82"/>
        <v>0</v>
      </c>
      <c r="J182" s="222">
        <f t="shared" si="82"/>
        <v>0</v>
      </c>
      <c r="K182" s="222">
        <f t="shared" si="82"/>
        <v>0</v>
      </c>
      <c r="L182" s="222">
        <f t="shared" si="82"/>
        <v>0</v>
      </c>
      <c r="M182" s="222">
        <f t="shared" si="82"/>
        <v>0</v>
      </c>
      <c r="N182" s="222">
        <f t="shared" si="82"/>
        <v>0</v>
      </c>
      <c r="O182" s="222">
        <f t="shared" si="82"/>
        <v>0</v>
      </c>
      <c r="P182" s="223">
        <f t="shared" si="82"/>
        <v>0</v>
      </c>
      <c r="Q182" s="402">
        <f t="shared" si="62"/>
        <v>0</v>
      </c>
    </row>
    <row r="183" spans="2:17" ht="15" customHeight="1">
      <c r="B183" s="739"/>
      <c r="C183" s="50" t="s">
        <v>205</v>
      </c>
      <c r="D183" s="51" t="s">
        <v>118</v>
      </c>
      <c r="E183" s="221">
        <f>E$68*$I$140</f>
        <v>0</v>
      </c>
      <c r="F183" s="222">
        <f t="shared" ref="F183:P183" si="83">F$68*$I$140</f>
        <v>0</v>
      </c>
      <c r="G183" s="222">
        <f t="shared" si="83"/>
        <v>0</v>
      </c>
      <c r="H183" s="222">
        <f t="shared" si="83"/>
        <v>0</v>
      </c>
      <c r="I183" s="222">
        <f t="shared" si="83"/>
        <v>0</v>
      </c>
      <c r="J183" s="222">
        <f t="shared" si="83"/>
        <v>0</v>
      </c>
      <c r="K183" s="222">
        <f t="shared" si="83"/>
        <v>0</v>
      </c>
      <c r="L183" s="222">
        <f t="shared" si="83"/>
        <v>0</v>
      </c>
      <c r="M183" s="222">
        <f t="shared" si="83"/>
        <v>0</v>
      </c>
      <c r="N183" s="222">
        <f t="shared" si="83"/>
        <v>0</v>
      </c>
      <c r="O183" s="222">
        <f t="shared" si="83"/>
        <v>0</v>
      </c>
      <c r="P183" s="223">
        <f t="shared" si="83"/>
        <v>0</v>
      </c>
      <c r="Q183" s="402">
        <f>SUM(E183:P183)</f>
        <v>0</v>
      </c>
    </row>
    <row r="184" spans="2:17" ht="15" customHeight="1">
      <c r="B184" s="739"/>
      <c r="C184" s="50" t="s">
        <v>72</v>
      </c>
      <c r="D184" s="51" t="s">
        <v>118</v>
      </c>
      <c r="E184" s="221">
        <f>E$69*$J$140</f>
        <v>0</v>
      </c>
      <c r="F184" s="222">
        <f t="shared" ref="F184:P184" si="84">F$69*$J$140</f>
        <v>0</v>
      </c>
      <c r="G184" s="222">
        <f t="shared" si="84"/>
        <v>0</v>
      </c>
      <c r="H184" s="222">
        <f t="shared" si="84"/>
        <v>0</v>
      </c>
      <c r="I184" s="222">
        <f t="shared" si="84"/>
        <v>0</v>
      </c>
      <c r="J184" s="222">
        <f t="shared" si="84"/>
        <v>0</v>
      </c>
      <c r="K184" s="222">
        <f t="shared" si="84"/>
        <v>0</v>
      </c>
      <c r="L184" s="222">
        <f t="shared" si="84"/>
        <v>0</v>
      </c>
      <c r="M184" s="222">
        <f t="shared" si="84"/>
        <v>0</v>
      </c>
      <c r="N184" s="222">
        <f t="shared" si="84"/>
        <v>0</v>
      </c>
      <c r="O184" s="222">
        <f t="shared" si="84"/>
        <v>0</v>
      </c>
      <c r="P184" s="223">
        <f t="shared" si="84"/>
        <v>0</v>
      </c>
      <c r="Q184" s="402">
        <f t="shared" si="62"/>
        <v>0</v>
      </c>
    </row>
    <row r="185" spans="2:17" ht="15" customHeight="1">
      <c r="B185" s="740"/>
      <c r="C185" s="75" t="str">
        <f>C29</f>
        <v>給湯（その他）</v>
      </c>
      <c r="D185" s="76" t="s">
        <v>99</v>
      </c>
      <c r="E185" s="224">
        <f>IF($M$140="",0,$M$140*E70)</f>
        <v>0</v>
      </c>
      <c r="F185" s="224">
        <f t="shared" ref="F185:P185" si="85">IF($M$140="",0,$M$140*F70)</f>
        <v>0</v>
      </c>
      <c r="G185" s="224">
        <f t="shared" si="85"/>
        <v>0</v>
      </c>
      <c r="H185" s="224">
        <f t="shared" si="85"/>
        <v>0</v>
      </c>
      <c r="I185" s="224">
        <f t="shared" si="85"/>
        <v>0</v>
      </c>
      <c r="J185" s="224">
        <f t="shared" si="85"/>
        <v>0</v>
      </c>
      <c r="K185" s="224">
        <f t="shared" si="85"/>
        <v>0</v>
      </c>
      <c r="L185" s="224">
        <f t="shared" si="85"/>
        <v>0</v>
      </c>
      <c r="M185" s="224">
        <f t="shared" si="85"/>
        <v>0</v>
      </c>
      <c r="N185" s="224">
        <f t="shared" si="85"/>
        <v>0</v>
      </c>
      <c r="O185" s="224">
        <f t="shared" si="85"/>
        <v>0</v>
      </c>
      <c r="P185" s="246">
        <f t="shared" si="85"/>
        <v>0</v>
      </c>
      <c r="Q185" s="405">
        <f>SUM(E185:P185)</f>
        <v>0</v>
      </c>
    </row>
    <row r="186" spans="2:17" ht="15" customHeight="1">
      <c r="B186" s="746" t="s">
        <v>21</v>
      </c>
      <c r="C186" s="46" t="s">
        <v>483</v>
      </c>
      <c r="D186" s="47" t="s">
        <v>118</v>
      </c>
      <c r="E186" s="220">
        <f t="shared" ref="E186:P186" si="86">E$71*$E$140</f>
        <v>0</v>
      </c>
      <c r="F186" s="220">
        <f t="shared" si="86"/>
        <v>0</v>
      </c>
      <c r="G186" s="220">
        <f t="shared" si="86"/>
        <v>0</v>
      </c>
      <c r="H186" s="220">
        <f t="shared" si="86"/>
        <v>0</v>
      </c>
      <c r="I186" s="220">
        <f t="shared" si="86"/>
        <v>0</v>
      </c>
      <c r="J186" s="220">
        <f t="shared" si="86"/>
        <v>0</v>
      </c>
      <c r="K186" s="220">
        <f t="shared" si="86"/>
        <v>0</v>
      </c>
      <c r="L186" s="220">
        <f t="shared" si="86"/>
        <v>0</v>
      </c>
      <c r="M186" s="220">
        <f t="shared" si="86"/>
        <v>0</v>
      </c>
      <c r="N186" s="220">
        <f t="shared" si="86"/>
        <v>0</v>
      </c>
      <c r="O186" s="220">
        <f t="shared" si="86"/>
        <v>0</v>
      </c>
      <c r="P186" s="220">
        <f t="shared" si="86"/>
        <v>0</v>
      </c>
      <c r="Q186" s="403">
        <f t="shared" si="62"/>
        <v>0</v>
      </c>
    </row>
    <row r="187" spans="2:17" ht="18.75" customHeight="1">
      <c r="B187" s="761" t="s">
        <v>443</v>
      </c>
      <c r="C187" s="46" t="s">
        <v>483</v>
      </c>
      <c r="D187" s="47" t="s">
        <v>118</v>
      </c>
      <c r="E187" s="220">
        <f t="shared" ref="E187:P187" si="87">E$72*$E$140</f>
        <v>0</v>
      </c>
      <c r="F187" s="220">
        <f t="shared" si="87"/>
        <v>0</v>
      </c>
      <c r="G187" s="220">
        <f t="shared" si="87"/>
        <v>0</v>
      </c>
      <c r="H187" s="220">
        <f t="shared" si="87"/>
        <v>0</v>
      </c>
      <c r="I187" s="220">
        <f t="shared" si="87"/>
        <v>0</v>
      </c>
      <c r="J187" s="220">
        <f t="shared" si="87"/>
        <v>0</v>
      </c>
      <c r="K187" s="220">
        <f t="shared" si="87"/>
        <v>0</v>
      </c>
      <c r="L187" s="220">
        <f t="shared" si="87"/>
        <v>0</v>
      </c>
      <c r="M187" s="220">
        <f t="shared" si="87"/>
        <v>0</v>
      </c>
      <c r="N187" s="220">
        <f t="shared" si="87"/>
        <v>0</v>
      </c>
      <c r="O187" s="220">
        <f t="shared" si="87"/>
        <v>0</v>
      </c>
      <c r="P187" s="220">
        <f t="shared" si="87"/>
        <v>0</v>
      </c>
      <c r="Q187" s="403">
        <f t="shared" ref="Q187" si="88">SUM(E187:P187)</f>
        <v>0</v>
      </c>
    </row>
    <row r="188" spans="2:17" ht="15" customHeight="1">
      <c r="B188" s="761" t="s">
        <v>439</v>
      </c>
      <c r="C188" s="46" t="s">
        <v>483</v>
      </c>
      <c r="D188" s="47" t="s">
        <v>118</v>
      </c>
      <c r="E188" s="226">
        <f t="shared" ref="E188:P188" si="89">E$73*$E$140</f>
        <v>0</v>
      </c>
      <c r="F188" s="227">
        <f t="shared" si="89"/>
        <v>0</v>
      </c>
      <c r="G188" s="227">
        <f t="shared" si="89"/>
        <v>0</v>
      </c>
      <c r="H188" s="227">
        <f t="shared" si="89"/>
        <v>0</v>
      </c>
      <c r="I188" s="227">
        <f t="shared" si="89"/>
        <v>0</v>
      </c>
      <c r="J188" s="227">
        <f t="shared" si="89"/>
        <v>0</v>
      </c>
      <c r="K188" s="227">
        <f t="shared" si="89"/>
        <v>0</v>
      </c>
      <c r="L188" s="227">
        <f t="shared" si="89"/>
        <v>0</v>
      </c>
      <c r="M188" s="227">
        <f t="shared" si="89"/>
        <v>0</v>
      </c>
      <c r="N188" s="227">
        <f t="shared" si="89"/>
        <v>0</v>
      </c>
      <c r="O188" s="227">
        <f t="shared" si="89"/>
        <v>0</v>
      </c>
      <c r="P188" s="228">
        <f t="shared" si="89"/>
        <v>0</v>
      </c>
      <c r="Q188" s="403">
        <f t="shared" si="62"/>
        <v>0</v>
      </c>
    </row>
    <row r="189" spans="2:17" ht="15" customHeight="1">
      <c r="B189" s="748"/>
      <c r="C189" s="50" t="s">
        <v>209</v>
      </c>
      <c r="D189" s="51" t="s">
        <v>118</v>
      </c>
      <c r="E189" s="221">
        <f>E$74*$F$140</f>
        <v>0</v>
      </c>
      <c r="F189" s="222">
        <f t="shared" ref="F189:P189" si="90">F$74*$F$140</f>
        <v>0</v>
      </c>
      <c r="G189" s="222">
        <f t="shared" si="90"/>
        <v>0</v>
      </c>
      <c r="H189" s="222">
        <f t="shared" si="90"/>
        <v>0</v>
      </c>
      <c r="I189" s="222">
        <f t="shared" si="90"/>
        <v>0</v>
      </c>
      <c r="J189" s="222">
        <f t="shared" si="90"/>
        <v>0</v>
      </c>
      <c r="K189" s="222">
        <f t="shared" si="90"/>
        <v>0</v>
      </c>
      <c r="L189" s="222">
        <f t="shared" si="90"/>
        <v>0</v>
      </c>
      <c r="M189" s="222">
        <f t="shared" si="90"/>
        <v>0</v>
      </c>
      <c r="N189" s="222">
        <f t="shared" si="90"/>
        <v>0</v>
      </c>
      <c r="O189" s="222">
        <f t="shared" si="90"/>
        <v>0</v>
      </c>
      <c r="P189" s="223">
        <f t="shared" si="90"/>
        <v>0</v>
      </c>
      <c r="Q189" s="402">
        <f t="shared" si="62"/>
        <v>0</v>
      </c>
    </row>
    <row r="190" spans="2:17" s="45" customFormat="1" ht="15" customHeight="1">
      <c r="B190" s="750"/>
      <c r="C190" s="54" t="s">
        <v>66</v>
      </c>
      <c r="D190" s="55" t="s">
        <v>99</v>
      </c>
      <c r="E190" s="225">
        <f t="shared" ref="E190:P190" si="91">E$75*$G$140</f>
        <v>0</v>
      </c>
      <c r="F190" s="225">
        <f t="shared" si="91"/>
        <v>0</v>
      </c>
      <c r="G190" s="225">
        <f t="shared" si="91"/>
        <v>0</v>
      </c>
      <c r="H190" s="225">
        <f t="shared" si="91"/>
        <v>0</v>
      </c>
      <c r="I190" s="225">
        <f t="shared" si="91"/>
        <v>0</v>
      </c>
      <c r="J190" s="225">
        <f t="shared" si="91"/>
        <v>0</v>
      </c>
      <c r="K190" s="225">
        <f t="shared" si="91"/>
        <v>0</v>
      </c>
      <c r="L190" s="225">
        <f t="shared" si="91"/>
        <v>0</v>
      </c>
      <c r="M190" s="225">
        <f t="shared" si="91"/>
        <v>0</v>
      </c>
      <c r="N190" s="225">
        <f t="shared" si="91"/>
        <v>0</v>
      </c>
      <c r="O190" s="225">
        <f t="shared" si="91"/>
        <v>0</v>
      </c>
      <c r="P190" s="225">
        <f t="shared" si="91"/>
        <v>0</v>
      </c>
      <c r="Q190" s="404">
        <f t="shared" si="62"/>
        <v>0</v>
      </c>
    </row>
    <row r="191" spans="2:17" s="45" customFormat="1" ht="15" customHeight="1">
      <c r="B191" s="407" t="s">
        <v>23</v>
      </c>
      <c r="C191" s="343" t="s">
        <v>80</v>
      </c>
      <c r="D191" s="57" t="s">
        <v>118</v>
      </c>
      <c r="E191" s="229">
        <f t="shared" ref="E191:P191" si="92">E36*$R$36</f>
        <v>0</v>
      </c>
      <c r="F191" s="229">
        <f t="shared" si="92"/>
        <v>0</v>
      </c>
      <c r="G191" s="229">
        <f t="shared" si="92"/>
        <v>0</v>
      </c>
      <c r="H191" s="229">
        <f t="shared" si="92"/>
        <v>0</v>
      </c>
      <c r="I191" s="229">
        <f t="shared" si="92"/>
        <v>0</v>
      </c>
      <c r="J191" s="229">
        <f t="shared" si="92"/>
        <v>0</v>
      </c>
      <c r="K191" s="229">
        <f t="shared" si="92"/>
        <v>0</v>
      </c>
      <c r="L191" s="229">
        <f t="shared" si="92"/>
        <v>0</v>
      </c>
      <c r="M191" s="229">
        <f t="shared" si="92"/>
        <v>0</v>
      </c>
      <c r="N191" s="229">
        <f t="shared" si="92"/>
        <v>0</v>
      </c>
      <c r="O191" s="229">
        <f t="shared" si="92"/>
        <v>0</v>
      </c>
      <c r="P191" s="229">
        <f t="shared" si="92"/>
        <v>0</v>
      </c>
      <c r="Q191" s="408">
        <f>SUM(E191:P191)</f>
        <v>0</v>
      </c>
    </row>
    <row r="192" spans="2:17" s="45" customFormat="1" ht="15" customHeight="1">
      <c r="B192" s="381" t="s">
        <v>25</v>
      </c>
      <c r="C192" s="88" t="s">
        <v>83</v>
      </c>
      <c r="D192" s="57" t="s">
        <v>118</v>
      </c>
      <c r="E192" s="229">
        <f t="shared" ref="E192:P192" si="93">E39*$R$39</f>
        <v>0</v>
      </c>
      <c r="F192" s="229">
        <f t="shared" si="93"/>
        <v>0</v>
      </c>
      <c r="G192" s="229">
        <f t="shared" si="93"/>
        <v>0</v>
      </c>
      <c r="H192" s="229">
        <f t="shared" si="93"/>
        <v>0</v>
      </c>
      <c r="I192" s="229">
        <f t="shared" si="93"/>
        <v>0</v>
      </c>
      <c r="J192" s="229">
        <f t="shared" si="93"/>
        <v>0</v>
      </c>
      <c r="K192" s="229">
        <f t="shared" si="93"/>
        <v>0</v>
      </c>
      <c r="L192" s="229">
        <f t="shared" si="93"/>
        <v>0</v>
      </c>
      <c r="M192" s="229">
        <f t="shared" si="93"/>
        <v>0</v>
      </c>
      <c r="N192" s="229">
        <f t="shared" si="93"/>
        <v>0</v>
      </c>
      <c r="O192" s="229">
        <f t="shared" si="93"/>
        <v>0</v>
      </c>
      <c r="P192" s="229">
        <f t="shared" si="93"/>
        <v>0</v>
      </c>
      <c r="Q192" s="408">
        <f t="shared" si="62"/>
        <v>0</v>
      </c>
    </row>
    <row r="193" spans="2:21" s="45" customFormat="1" ht="15" customHeight="1">
      <c r="B193" s="407" t="s">
        <v>84</v>
      </c>
      <c r="C193" s="343" t="s">
        <v>85</v>
      </c>
      <c r="D193" s="57" t="s">
        <v>118</v>
      </c>
      <c r="E193" s="229">
        <f t="shared" ref="E193:P193" si="94">E41*$R$41</f>
        <v>0</v>
      </c>
      <c r="F193" s="229">
        <f t="shared" si="94"/>
        <v>0</v>
      </c>
      <c r="G193" s="229">
        <f t="shared" si="94"/>
        <v>0</v>
      </c>
      <c r="H193" s="229">
        <f t="shared" si="94"/>
        <v>0</v>
      </c>
      <c r="I193" s="229">
        <f t="shared" si="94"/>
        <v>0</v>
      </c>
      <c r="J193" s="229">
        <f t="shared" si="94"/>
        <v>0</v>
      </c>
      <c r="K193" s="229">
        <f t="shared" si="94"/>
        <v>0</v>
      </c>
      <c r="L193" s="229">
        <f t="shared" si="94"/>
        <v>0</v>
      </c>
      <c r="M193" s="229">
        <f t="shared" si="94"/>
        <v>0</v>
      </c>
      <c r="N193" s="229">
        <f t="shared" si="94"/>
        <v>0</v>
      </c>
      <c r="O193" s="229">
        <f t="shared" si="94"/>
        <v>0</v>
      </c>
      <c r="P193" s="229">
        <f t="shared" si="94"/>
        <v>0</v>
      </c>
      <c r="Q193" s="408">
        <f t="shared" si="62"/>
        <v>0</v>
      </c>
    </row>
    <row r="194" spans="2:21" s="45" customFormat="1" ht="15" customHeight="1" thickBot="1">
      <c r="B194" s="1034" t="s">
        <v>121</v>
      </c>
      <c r="C194" s="1035"/>
      <c r="D194" s="354" t="s">
        <v>118</v>
      </c>
      <c r="E194" s="844">
        <f t="shared" ref="E194:P194" si="95">E119*-1</f>
        <v>0</v>
      </c>
      <c r="F194" s="845">
        <f t="shared" si="95"/>
        <v>0</v>
      </c>
      <c r="G194" s="845">
        <f t="shared" si="95"/>
        <v>0</v>
      </c>
      <c r="H194" s="845">
        <f t="shared" si="95"/>
        <v>0</v>
      </c>
      <c r="I194" s="845">
        <f t="shared" si="95"/>
        <v>0</v>
      </c>
      <c r="J194" s="845">
        <f t="shared" si="95"/>
        <v>0</v>
      </c>
      <c r="K194" s="845">
        <f t="shared" si="95"/>
        <v>0</v>
      </c>
      <c r="L194" s="845">
        <f t="shared" si="95"/>
        <v>0</v>
      </c>
      <c r="M194" s="845">
        <f t="shared" si="95"/>
        <v>0</v>
      </c>
      <c r="N194" s="845">
        <f t="shared" si="95"/>
        <v>0</v>
      </c>
      <c r="O194" s="845">
        <f t="shared" si="95"/>
        <v>0</v>
      </c>
      <c r="P194" s="846">
        <f t="shared" si="95"/>
        <v>0</v>
      </c>
      <c r="Q194" s="409">
        <f t="shared" si="62"/>
        <v>0</v>
      </c>
    </row>
    <row r="195" spans="2:21" s="45" customFormat="1" ht="11.1" customHeight="1">
      <c r="B195" s="336"/>
      <c r="C195" s="336"/>
      <c r="D195" s="83"/>
      <c r="E195" s="334"/>
      <c r="F195" s="334"/>
      <c r="G195" s="334"/>
      <c r="H195" s="334"/>
      <c r="I195" s="334"/>
      <c r="J195" s="334"/>
      <c r="K195" s="334"/>
      <c r="L195" s="334"/>
      <c r="M195" s="334"/>
      <c r="N195" s="334"/>
      <c r="O195" s="334"/>
      <c r="P195" s="334"/>
      <c r="Q195" s="335"/>
    </row>
    <row r="196" spans="2:21" s="45" customFormat="1" ht="11.1" customHeight="1">
      <c r="B196" s="336"/>
      <c r="C196" s="336" t="s">
        <v>414</v>
      </c>
      <c r="D196" s="83"/>
      <c r="E196" s="335">
        <f t="shared" ref="E196:P196" si="96">SUM(E162:E186)-E192</f>
        <v>0</v>
      </c>
      <c r="F196" s="335">
        <f t="shared" si="96"/>
        <v>0</v>
      </c>
      <c r="G196" s="335">
        <f t="shared" si="96"/>
        <v>0</v>
      </c>
      <c r="H196" s="335">
        <f t="shared" si="96"/>
        <v>0</v>
      </c>
      <c r="I196" s="335">
        <f t="shared" si="96"/>
        <v>0</v>
      </c>
      <c r="J196" s="335">
        <f t="shared" si="96"/>
        <v>0</v>
      </c>
      <c r="K196" s="335">
        <f t="shared" si="96"/>
        <v>0</v>
      </c>
      <c r="L196" s="335">
        <f t="shared" si="96"/>
        <v>0</v>
      </c>
      <c r="M196" s="335">
        <f t="shared" si="96"/>
        <v>0</v>
      </c>
      <c r="N196" s="335">
        <f t="shared" si="96"/>
        <v>0</v>
      </c>
      <c r="O196" s="335">
        <f t="shared" si="96"/>
        <v>0</v>
      </c>
      <c r="P196" s="335">
        <f t="shared" si="96"/>
        <v>0</v>
      </c>
      <c r="Q196" s="335">
        <f>SUM(E196:P196)</f>
        <v>0</v>
      </c>
    </row>
    <row r="197" spans="2:21" s="45" customFormat="1" ht="11.1" customHeight="1">
      <c r="B197" s="336"/>
      <c r="C197" s="336" t="s">
        <v>415</v>
      </c>
      <c r="D197" s="83"/>
      <c r="E197" s="335">
        <f t="shared" ref="E197:P197" si="97">E119</f>
        <v>0</v>
      </c>
      <c r="F197" s="335">
        <f t="shared" si="97"/>
        <v>0</v>
      </c>
      <c r="G197" s="335">
        <f t="shared" si="97"/>
        <v>0</v>
      </c>
      <c r="H197" s="335">
        <f t="shared" si="97"/>
        <v>0</v>
      </c>
      <c r="I197" s="335">
        <f t="shared" si="97"/>
        <v>0</v>
      </c>
      <c r="J197" s="335">
        <f t="shared" si="97"/>
        <v>0</v>
      </c>
      <c r="K197" s="335">
        <f t="shared" si="97"/>
        <v>0</v>
      </c>
      <c r="L197" s="335">
        <f t="shared" si="97"/>
        <v>0</v>
      </c>
      <c r="M197" s="335">
        <f t="shared" si="97"/>
        <v>0</v>
      </c>
      <c r="N197" s="335">
        <f t="shared" si="97"/>
        <v>0</v>
      </c>
      <c r="O197" s="335">
        <f t="shared" si="97"/>
        <v>0</v>
      </c>
      <c r="P197" s="335">
        <f t="shared" si="97"/>
        <v>0</v>
      </c>
      <c r="Q197" s="335">
        <f>SUM(E197:P197)</f>
        <v>0</v>
      </c>
    </row>
    <row r="198" spans="2:21" s="45" customFormat="1" ht="11.1" customHeight="1">
      <c r="B198" s="336"/>
      <c r="C198" s="336"/>
      <c r="D198" s="83"/>
      <c r="E198" s="335"/>
      <c r="F198" s="335"/>
      <c r="G198" s="335"/>
      <c r="H198" s="335"/>
      <c r="I198" s="335"/>
      <c r="J198" s="335"/>
      <c r="K198" s="335"/>
      <c r="L198" s="335"/>
      <c r="M198" s="335"/>
      <c r="N198" s="335"/>
      <c r="O198" s="335"/>
      <c r="P198" s="335"/>
      <c r="Q198" s="335"/>
    </row>
    <row r="199" spans="2:21" s="45" customFormat="1" ht="11.1" customHeight="1" thickBot="1">
      <c r="B199" s="336"/>
      <c r="C199" s="336"/>
      <c r="D199" s="83"/>
      <c r="E199" s="335"/>
      <c r="F199" s="335"/>
      <c r="G199" s="335"/>
      <c r="H199" s="335"/>
      <c r="I199" s="335"/>
      <c r="J199" s="335"/>
      <c r="K199" s="335"/>
      <c r="L199" s="335"/>
      <c r="M199" s="335"/>
      <c r="N199" s="335"/>
      <c r="O199" s="335"/>
      <c r="P199" s="335"/>
      <c r="Q199" s="335"/>
    </row>
    <row r="200" spans="2:21" s="45" customFormat="1" ht="11.1" customHeight="1" thickBot="1">
      <c r="B200" s="419" t="s">
        <v>122</v>
      </c>
      <c r="C200" s="421"/>
      <c r="D200" s="420" t="s">
        <v>198</v>
      </c>
      <c r="U200" s="458">
        <f>事業報告書!$J$10</f>
        <v>0</v>
      </c>
    </row>
    <row r="201" spans="2:21" s="45" customFormat="1" ht="15" customHeight="1">
      <c r="B201" s="1036"/>
      <c r="C201" s="1037"/>
      <c r="D201" s="1037"/>
      <c r="E201" s="410" t="str">
        <f t="shared" ref="E201:P201" si="98">E15</f>
        <v>４月</v>
      </c>
      <c r="F201" s="410" t="str">
        <f t="shared" si="98"/>
        <v>５月</v>
      </c>
      <c r="G201" s="410" t="str">
        <f t="shared" si="98"/>
        <v>６月</v>
      </c>
      <c r="H201" s="410" t="str">
        <f t="shared" si="98"/>
        <v>７月</v>
      </c>
      <c r="I201" s="410" t="str">
        <f t="shared" si="98"/>
        <v>８月</v>
      </c>
      <c r="J201" s="410" t="str">
        <f t="shared" si="98"/>
        <v>９月</v>
      </c>
      <c r="K201" s="410" t="str">
        <f t="shared" si="98"/>
        <v>１０月</v>
      </c>
      <c r="L201" s="410" t="str">
        <f t="shared" si="98"/>
        <v>１１月</v>
      </c>
      <c r="M201" s="410" t="str">
        <f t="shared" si="98"/>
        <v>１２月</v>
      </c>
      <c r="N201" s="410" t="str">
        <f t="shared" si="98"/>
        <v>１月</v>
      </c>
      <c r="O201" s="410" t="str">
        <f t="shared" si="98"/>
        <v>２月</v>
      </c>
      <c r="P201" s="410" t="str">
        <f t="shared" si="98"/>
        <v>３月</v>
      </c>
      <c r="Q201" s="411" t="s">
        <v>39</v>
      </c>
    </row>
    <row r="202" spans="2:21" s="45" customFormat="1" ht="15" customHeight="1">
      <c r="B202" s="412" t="s">
        <v>123</v>
      </c>
      <c r="C202" s="1038" t="s">
        <v>124</v>
      </c>
      <c r="D202" s="1039"/>
      <c r="E202" s="247">
        <f t="shared" ref="E202:P202" si="99">IF($C$200=0,0,SUM(E162:E171)/$C$200*1000)</f>
        <v>0</v>
      </c>
      <c r="F202" s="247">
        <f t="shared" si="99"/>
        <v>0</v>
      </c>
      <c r="G202" s="247">
        <f t="shared" si="99"/>
        <v>0</v>
      </c>
      <c r="H202" s="247">
        <f t="shared" si="99"/>
        <v>0</v>
      </c>
      <c r="I202" s="247">
        <f t="shared" si="99"/>
        <v>0</v>
      </c>
      <c r="J202" s="247">
        <f t="shared" si="99"/>
        <v>0</v>
      </c>
      <c r="K202" s="247">
        <f t="shared" si="99"/>
        <v>0</v>
      </c>
      <c r="L202" s="247">
        <f t="shared" si="99"/>
        <v>0</v>
      </c>
      <c r="M202" s="247">
        <f t="shared" si="99"/>
        <v>0</v>
      </c>
      <c r="N202" s="247">
        <f t="shared" si="99"/>
        <v>0</v>
      </c>
      <c r="O202" s="247">
        <f t="shared" si="99"/>
        <v>0</v>
      </c>
      <c r="P202" s="247">
        <f t="shared" si="99"/>
        <v>0</v>
      </c>
      <c r="Q202" s="413">
        <f t="shared" ref="Q202:Q210" si="100">SUM(E202:P202)</f>
        <v>0</v>
      </c>
    </row>
    <row r="203" spans="2:21" s="45" customFormat="1" ht="15" customHeight="1">
      <c r="B203" s="414" t="s">
        <v>95</v>
      </c>
      <c r="C203" s="1016" t="s">
        <v>124</v>
      </c>
      <c r="D203" s="1017"/>
      <c r="E203" s="248">
        <f t="shared" ref="E203:P203" si="101">IF($C$200=0,0,SUM(E177:E177)/$C$200*1000)</f>
        <v>0</v>
      </c>
      <c r="F203" s="248">
        <f t="shared" si="101"/>
        <v>0</v>
      </c>
      <c r="G203" s="248">
        <f t="shared" si="101"/>
        <v>0</v>
      </c>
      <c r="H203" s="248">
        <f t="shared" si="101"/>
        <v>0</v>
      </c>
      <c r="I203" s="248">
        <f t="shared" si="101"/>
        <v>0</v>
      </c>
      <c r="J203" s="248">
        <f t="shared" si="101"/>
        <v>0</v>
      </c>
      <c r="K203" s="248">
        <f t="shared" si="101"/>
        <v>0</v>
      </c>
      <c r="L203" s="248">
        <f t="shared" si="101"/>
        <v>0</v>
      </c>
      <c r="M203" s="248">
        <f t="shared" si="101"/>
        <v>0</v>
      </c>
      <c r="N203" s="248">
        <f t="shared" si="101"/>
        <v>0</v>
      </c>
      <c r="O203" s="248">
        <f t="shared" si="101"/>
        <v>0</v>
      </c>
      <c r="P203" s="248">
        <f t="shared" si="101"/>
        <v>0</v>
      </c>
      <c r="Q203" s="415">
        <f t="shared" si="100"/>
        <v>0</v>
      </c>
    </row>
    <row r="204" spans="2:21" s="45" customFormat="1" ht="15" customHeight="1">
      <c r="B204" s="414" t="s">
        <v>96</v>
      </c>
      <c r="C204" s="1016" t="s">
        <v>124</v>
      </c>
      <c r="D204" s="1017"/>
      <c r="E204" s="248">
        <f t="shared" ref="E204:P204" si="102">IF($C$200=0,0,SUM(E178:E178)/$C$200*1000)</f>
        <v>0</v>
      </c>
      <c r="F204" s="248">
        <f t="shared" si="102"/>
        <v>0</v>
      </c>
      <c r="G204" s="248">
        <f t="shared" si="102"/>
        <v>0</v>
      </c>
      <c r="H204" s="248">
        <f t="shared" si="102"/>
        <v>0</v>
      </c>
      <c r="I204" s="248">
        <f t="shared" si="102"/>
        <v>0</v>
      </c>
      <c r="J204" s="248">
        <f t="shared" si="102"/>
        <v>0</v>
      </c>
      <c r="K204" s="248">
        <f t="shared" si="102"/>
        <v>0</v>
      </c>
      <c r="L204" s="248">
        <f t="shared" si="102"/>
        <v>0</v>
      </c>
      <c r="M204" s="248">
        <f t="shared" si="102"/>
        <v>0</v>
      </c>
      <c r="N204" s="248">
        <f t="shared" si="102"/>
        <v>0</v>
      </c>
      <c r="O204" s="248">
        <f t="shared" si="102"/>
        <v>0</v>
      </c>
      <c r="P204" s="248">
        <f t="shared" si="102"/>
        <v>0</v>
      </c>
      <c r="Q204" s="415">
        <f t="shared" si="100"/>
        <v>0</v>
      </c>
    </row>
    <row r="205" spans="2:21" s="45" customFormat="1" ht="15" customHeight="1">
      <c r="B205" s="414" t="s">
        <v>93</v>
      </c>
      <c r="C205" s="1016" t="s">
        <v>124</v>
      </c>
      <c r="D205" s="1017"/>
      <c r="E205" s="248">
        <f t="shared" ref="E205:P205" si="103">IF($C$200=0,0,SUM(E179:E185)/$C$200*1000)</f>
        <v>0</v>
      </c>
      <c r="F205" s="248">
        <f t="shared" si="103"/>
        <v>0</v>
      </c>
      <c r="G205" s="248">
        <f t="shared" si="103"/>
        <v>0</v>
      </c>
      <c r="H205" s="248">
        <f t="shared" si="103"/>
        <v>0</v>
      </c>
      <c r="I205" s="248">
        <f t="shared" si="103"/>
        <v>0</v>
      </c>
      <c r="J205" s="248">
        <f t="shared" si="103"/>
        <v>0</v>
      </c>
      <c r="K205" s="248">
        <f t="shared" si="103"/>
        <v>0</v>
      </c>
      <c r="L205" s="248">
        <f t="shared" si="103"/>
        <v>0</v>
      </c>
      <c r="M205" s="248">
        <f t="shared" si="103"/>
        <v>0</v>
      </c>
      <c r="N205" s="248">
        <f t="shared" si="103"/>
        <v>0</v>
      </c>
      <c r="O205" s="248">
        <f t="shared" si="103"/>
        <v>0</v>
      </c>
      <c r="P205" s="248">
        <f t="shared" si="103"/>
        <v>0</v>
      </c>
      <c r="Q205" s="415">
        <f t="shared" si="100"/>
        <v>0</v>
      </c>
    </row>
    <row r="206" spans="2:21" ht="15" customHeight="1">
      <c r="B206" s="414" t="s">
        <v>97</v>
      </c>
      <c r="C206" s="1016" t="s">
        <v>124</v>
      </c>
      <c r="D206" s="1017"/>
      <c r="E206" s="248">
        <f t="shared" ref="E206:P206" si="104">IF($C$200=0,0,SUM(E186:E186)/$C$200*1000)</f>
        <v>0</v>
      </c>
      <c r="F206" s="248">
        <f t="shared" si="104"/>
        <v>0</v>
      </c>
      <c r="G206" s="248">
        <f t="shared" si="104"/>
        <v>0</v>
      </c>
      <c r="H206" s="248">
        <f t="shared" si="104"/>
        <v>0</v>
      </c>
      <c r="I206" s="248">
        <f t="shared" si="104"/>
        <v>0</v>
      </c>
      <c r="J206" s="248">
        <f t="shared" si="104"/>
        <v>0</v>
      </c>
      <c r="K206" s="248">
        <f t="shared" si="104"/>
        <v>0</v>
      </c>
      <c r="L206" s="248">
        <f t="shared" si="104"/>
        <v>0</v>
      </c>
      <c r="M206" s="248">
        <f t="shared" si="104"/>
        <v>0</v>
      </c>
      <c r="N206" s="248">
        <f t="shared" si="104"/>
        <v>0</v>
      </c>
      <c r="O206" s="248">
        <f t="shared" si="104"/>
        <v>0</v>
      </c>
      <c r="P206" s="248">
        <f t="shared" si="104"/>
        <v>0</v>
      </c>
      <c r="Q206" s="415">
        <f t="shared" si="100"/>
        <v>0</v>
      </c>
    </row>
    <row r="207" spans="2:21" ht="15" customHeight="1">
      <c r="B207" s="682" t="s">
        <v>438</v>
      </c>
      <c r="C207" s="1016" t="s">
        <v>124</v>
      </c>
      <c r="D207" s="1017"/>
      <c r="E207" s="248">
        <f t="shared" ref="E207:P207" si="105">IF($C$200=0,0,SUM(E187:E187)/$C$200*1000)</f>
        <v>0</v>
      </c>
      <c r="F207" s="248">
        <f t="shared" si="105"/>
        <v>0</v>
      </c>
      <c r="G207" s="248">
        <f t="shared" si="105"/>
        <v>0</v>
      </c>
      <c r="H207" s="248">
        <f t="shared" si="105"/>
        <v>0</v>
      </c>
      <c r="I207" s="248">
        <f t="shared" si="105"/>
        <v>0</v>
      </c>
      <c r="J207" s="248">
        <f t="shared" si="105"/>
        <v>0</v>
      </c>
      <c r="K207" s="248">
        <f t="shared" si="105"/>
        <v>0</v>
      </c>
      <c r="L207" s="248">
        <f t="shared" si="105"/>
        <v>0</v>
      </c>
      <c r="M207" s="248">
        <f t="shared" si="105"/>
        <v>0</v>
      </c>
      <c r="N207" s="248">
        <f t="shared" si="105"/>
        <v>0</v>
      </c>
      <c r="O207" s="248">
        <f t="shared" si="105"/>
        <v>0</v>
      </c>
      <c r="P207" s="248">
        <f t="shared" si="105"/>
        <v>0</v>
      </c>
      <c r="Q207" s="415">
        <f t="shared" si="100"/>
        <v>0</v>
      </c>
    </row>
    <row r="208" spans="2:21" ht="15" customHeight="1">
      <c r="B208" s="682" t="s">
        <v>442</v>
      </c>
      <c r="C208" s="1016" t="s">
        <v>124</v>
      </c>
      <c r="D208" s="1017"/>
      <c r="E208" s="248">
        <f t="shared" ref="E208:P208" si="106">IF($C$200=0,0,SUM(E188:E190)/$C$200*1000)</f>
        <v>0</v>
      </c>
      <c r="F208" s="248">
        <f t="shared" si="106"/>
        <v>0</v>
      </c>
      <c r="G208" s="248">
        <f t="shared" si="106"/>
        <v>0</v>
      </c>
      <c r="H208" s="248">
        <f t="shared" si="106"/>
        <v>0</v>
      </c>
      <c r="I208" s="248">
        <f t="shared" si="106"/>
        <v>0</v>
      </c>
      <c r="J208" s="248">
        <f t="shared" si="106"/>
        <v>0</v>
      </c>
      <c r="K208" s="248">
        <f t="shared" si="106"/>
        <v>0</v>
      </c>
      <c r="L208" s="248">
        <f t="shared" si="106"/>
        <v>0</v>
      </c>
      <c r="M208" s="248">
        <f t="shared" si="106"/>
        <v>0</v>
      </c>
      <c r="N208" s="248">
        <f t="shared" si="106"/>
        <v>0</v>
      </c>
      <c r="O208" s="248">
        <f t="shared" si="106"/>
        <v>0</v>
      </c>
      <c r="P208" s="248">
        <f t="shared" si="106"/>
        <v>0</v>
      </c>
      <c r="Q208" s="415">
        <f t="shared" si="100"/>
        <v>0</v>
      </c>
    </row>
    <row r="209" spans="2:17" ht="15" customHeight="1">
      <c r="B209" s="414" t="s">
        <v>125</v>
      </c>
      <c r="C209" s="1016" t="s">
        <v>124</v>
      </c>
      <c r="D209" s="1017"/>
      <c r="E209" s="248">
        <f>IF($C$200=0,0,SUM(E172:E176)/$C$200*1000)</f>
        <v>0</v>
      </c>
      <c r="F209" s="248">
        <f>IF($C$200=0,0,SUM(F172:F176)/$C$200*1000)</f>
        <v>0</v>
      </c>
      <c r="G209" s="248">
        <f t="shared" ref="G209:P209" si="107">IF($C$200=0,0,SUM(G172:G176)/$C$200*1000)</f>
        <v>0</v>
      </c>
      <c r="H209" s="248">
        <f t="shared" si="107"/>
        <v>0</v>
      </c>
      <c r="I209" s="248">
        <f t="shared" si="107"/>
        <v>0</v>
      </c>
      <c r="J209" s="248">
        <f t="shared" si="107"/>
        <v>0</v>
      </c>
      <c r="K209" s="248">
        <f t="shared" si="107"/>
        <v>0</v>
      </c>
      <c r="L209" s="248">
        <f t="shared" si="107"/>
        <v>0</v>
      </c>
      <c r="M209" s="248">
        <f t="shared" si="107"/>
        <v>0</v>
      </c>
      <c r="N209" s="248">
        <f t="shared" si="107"/>
        <v>0</v>
      </c>
      <c r="O209" s="248">
        <f t="shared" si="107"/>
        <v>0</v>
      </c>
      <c r="P209" s="248">
        <f t="shared" si="107"/>
        <v>0</v>
      </c>
      <c r="Q209" s="415">
        <f t="shared" ref="Q209" si="108">SUM(E209:P209)</f>
        <v>0</v>
      </c>
    </row>
    <row r="210" spans="2:17" ht="15" customHeight="1" thickBot="1">
      <c r="B210" s="416" t="s">
        <v>106</v>
      </c>
      <c r="C210" s="1014" t="s">
        <v>124</v>
      </c>
      <c r="D210" s="1015"/>
      <c r="E210" s="417">
        <f>IF($C$200=0,0,E194/$C$200*1000)</f>
        <v>0</v>
      </c>
      <c r="F210" s="417">
        <f t="shared" ref="F210:P210" si="109">IF($C$200=0,0,F194/$C$200*1000)</f>
        <v>0</v>
      </c>
      <c r="G210" s="417">
        <f t="shared" si="109"/>
        <v>0</v>
      </c>
      <c r="H210" s="417">
        <f t="shared" si="109"/>
        <v>0</v>
      </c>
      <c r="I210" s="417">
        <f t="shared" si="109"/>
        <v>0</v>
      </c>
      <c r="J210" s="417">
        <f t="shared" si="109"/>
        <v>0</v>
      </c>
      <c r="K210" s="417">
        <f t="shared" si="109"/>
        <v>0</v>
      </c>
      <c r="L210" s="417">
        <f t="shared" si="109"/>
        <v>0</v>
      </c>
      <c r="M210" s="417">
        <f t="shared" si="109"/>
        <v>0</v>
      </c>
      <c r="N210" s="417">
        <f t="shared" si="109"/>
        <v>0</v>
      </c>
      <c r="O210" s="417">
        <f t="shared" si="109"/>
        <v>0</v>
      </c>
      <c r="P210" s="417">
        <f t="shared" si="109"/>
        <v>0</v>
      </c>
      <c r="Q210" s="418">
        <f t="shared" si="100"/>
        <v>0</v>
      </c>
    </row>
    <row r="211" spans="2:17">
      <c r="B211" s="45"/>
      <c r="C211" s="45"/>
      <c r="D211" s="45"/>
      <c r="E211" s="45"/>
      <c r="F211" s="45"/>
      <c r="G211" s="45"/>
      <c r="H211" s="45"/>
      <c r="I211" s="45"/>
      <c r="J211" s="45"/>
      <c r="K211" s="45"/>
      <c r="L211" s="45"/>
      <c r="M211" s="45"/>
      <c r="N211" s="45"/>
      <c r="O211" s="45"/>
      <c r="P211" s="45"/>
      <c r="Q211" s="45"/>
    </row>
    <row r="212" spans="2:17">
      <c r="B212" s="36" t="s">
        <v>324</v>
      </c>
    </row>
    <row r="213" spans="2:17">
      <c r="B213" s="44"/>
      <c r="C213" s="44" t="s">
        <v>329</v>
      </c>
      <c r="E213" s="45"/>
      <c r="F213" s="45"/>
      <c r="G213" s="45"/>
    </row>
    <row r="214" spans="2:17">
      <c r="B214" s="44" t="s">
        <v>325</v>
      </c>
      <c r="C214" s="586">
        <f>SUM(T16:T16)+SUM(T18:T18)</f>
        <v>0</v>
      </c>
      <c r="D214" s="45"/>
      <c r="E214" s="45"/>
      <c r="F214" s="45"/>
      <c r="G214" s="45"/>
    </row>
    <row r="215" spans="2:17">
      <c r="B215" s="44" t="s">
        <v>326</v>
      </c>
      <c r="C215" s="586">
        <f>SUM(T20:T21)</f>
        <v>0</v>
      </c>
      <c r="D215" s="45"/>
      <c r="E215" s="45"/>
      <c r="F215" s="45"/>
      <c r="G215" s="45"/>
    </row>
    <row r="216" spans="2:17">
      <c r="B216" s="44" t="s">
        <v>327</v>
      </c>
      <c r="C216" s="586">
        <f>SUM(T23:T25)</f>
        <v>0</v>
      </c>
      <c r="D216" s="45"/>
      <c r="E216" s="45"/>
      <c r="F216" s="45"/>
      <c r="G216" s="45"/>
    </row>
    <row r="217" spans="2:17">
      <c r="B217" s="44" t="s">
        <v>328</v>
      </c>
      <c r="C217" s="586">
        <f>SUM(T27:T29)</f>
        <v>0</v>
      </c>
      <c r="D217" s="45"/>
      <c r="E217" s="45"/>
      <c r="F217" s="45"/>
      <c r="G217" s="45"/>
    </row>
    <row r="218" spans="2:17">
      <c r="B218" s="44"/>
      <c r="C218" s="586">
        <f>SUM(C214:C217)</f>
        <v>0</v>
      </c>
      <c r="D218" s="45" t="s">
        <v>330</v>
      </c>
      <c r="E218" s="45"/>
      <c r="F218" s="45"/>
      <c r="G218" s="45"/>
    </row>
    <row r="219" spans="2:17">
      <c r="B219" s="45"/>
      <c r="C219" s="45"/>
      <c r="D219" s="45"/>
      <c r="E219" s="45"/>
      <c r="F219" s="45"/>
      <c r="G219" s="45"/>
    </row>
  </sheetData>
  <sheetProtection formatCells="0" formatColumns="0" formatRows="0" insertColumns="0" insertRows="0" deleteColumns="0" deleteRows="0" selectLockedCells="1"/>
  <mergeCells count="95">
    <mergeCell ref="B17:C17"/>
    <mergeCell ref="B19:C19"/>
    <mergeCell ref="C210:D210"/>
    <mergeCell ref="C202:D202"/>
    <mergeCell ref="C203:D203"/>
    <mergeCell ref="C204:D204"/>
    <mergeCell ref="C205:D205"/>
    <mergeCell ref="C206:D206"/>
    <mergeCell ref="C207:D207"/>
    <mergeCell ref="C157:D157"/>
    <mergeCell ref="C155:D155"/>
    <mergeCell ref="C137:D137"/>
    <mergeCell ref="C153:D153"/>
    <mergeCell ref="C209:D209"/>
    <mergeCell ref="C208:D208"/>
    <mergeCell ref="B194:C194"/>
    <mergeCell ref="B201:D201"/>
    <mergeCell ref="C158:D158"/>
    <mergeCell ref="B161:D161"/>
    <mergeCell ref="B172:B176"/>
    <mergeCell ref="C150:D150"/>
    <mergeCell ref="C151:D151"/>
    <mergeCell ref="C152:D152"/>
    <mergeCell ref="C154:D154"/>
    <mergeCell ref="C156:D156"/>
    <mergeCell ref="P143:P144"/>
    <mergeCell ref="C146:D146"/>
    <mergeCell ref="C148:D148"/>
    <mergeCell ref="C149:D149"/>
    <mergeCell ref="C138:D138"/>
    <mergeCell ref="C139:D139"/>
    <mergeCell ref="C140:D141"/>
    <mergeCell ref="C143:D145"/>
    <mergeCell ref="C147:D147"/>
    <mergeCell ref="N143:N144"/>
    <mergeCell ref="F143:G143"/>
    <mergeCell ref="H143:J143"/>
    <mergeCell ref="K143:M143"/>
    <mergeCell ref="C135:D135"/>
    <mergeCell ref="C136:D136"/>
    <mergeCell ref="C130:D130"/>
    <mergeCell ref="C132:D132"/>
    <mergeCell ref="C133:D133"/>
    <mergeCell ref="C131:D131"/>
    <mergeCell ref="B120:B122"/>
    <mergeCell ref="F127:G127"/>
    <mergeCell ref="H127:J127"/>
    <mergeCell ref="K127:M127"/>
    <mergeCell ref="C134:D134"/>
    <mergeCell ref="B124:C124"/>
    <mergeCell ref="C127:D129"/>
    <mergeCell ref="B112:B114"/>
    <mergeCell ref="B115:B117"/>
    <mergeCell ref="B118:C118"/>
    <mergeCell ref="B119:C119"/>
    <mergeCell ref="B108:D108"/>
    <mergeCell ref="B110:B111"/>
    <mergeCell ref="B99:B100"/>
    <mergeCell ref="B103:D103"/>
    <mergeCell ref="B87:B88"/>
    <mergeCell ref="B89:B91"/>
    <mergeCell ref="B92:B94"/>
    <mergeCell ref="B95:B97"/>
    <mergeCell ref="B30:C30"/>
    <mergeCell ref="R46:T46"/>
    <mergeCell ref="B39:B40"/>
    <mergeCell ref="B85:D85"/>
    <mergeCell ref="C78:F82"/>
    <mergeCell ref="I78:J78"/>
    <mergeCell ref="K78:M78"/>
    <mergeCell ref="N78:P78"/>
    <mergeCell ref="B57:B61"/>
    <mergeCell ref="B35:D35"/>
    <mergeCell ref="R35:S35"/>
    <mergeCell ref="B36:B38"/>
    <mergeCell ref="B41:B42"/>
    <mergeCell ref="B46:D46"/>
    <mergeCell ref="B20:B21"/>
    <mergeCell ref="B22:C22"/>
    <mergeCell ref="B23:B25"/>
    <mergeCell ref="B26:C26"/>
    <mergeCell ref="B27:B29"/>
    <mergeCell ref="U11:V11"/>
    <mergeCell ref="G11:I13"/>
    <mergeCell ref="B15:D15"/>
    <mergeCell ref="R15:S15"/>
    <mergeCell ref="E3:E4"/>
    <mergeCell ref="K11:S11"/>
    <mergeCell ref="K12:O12"/>
    <mergeCell ref="P12:S12"/>
    <mergeCell ref="K13:O13"/>
    <mergeCell ref="P13:S13"/>
    <mergeCell ref="H3:Q4"/>
    <mergeCell ref="F3:F4"/>
    <mergeCell ref="G3:G4"/>
  </mergeCells>
  <phoneticPr fontId="3"/>
  <conditionalFormatting sqref="R16 R18">
    <cfRule type="cellIs" dxfId="44" priority="13" operator="notEqual">
      <formula>0.00864</formula>
    </cfRule>
  </conditionalFormatting>
  <conditionalFormatting sqref="R20">
    <cfRule type="cellIs" dxfId="43" priority="12" operator="notEqual">
      <formula>0.04</formula>
    </cfRule>
  </conditionalFormatting>
  <conditionalFormatting sqref="R36:R39">
    <cfRule type="cellIs" dxfId="42" priority="3" operator="notEqual">
      <formula>0.00864</formula>
    </cfRule>
  </conditionalFormatting>
  <conditionalFormatting sqref="R41:R42">
    <cfRule type="cellIs" dxfId="41" priority="1" operator="notEqual">
      <formula>0.00864</formula>
    </cfRule>
  </conditionalFormatting>
  <conditionalFormatting sqref="U20">
    <cfRule type="cellIs" dxfId="40" priority="11" operator="notEqual">
      <formula>0.014</formula>
    </cfRule>
  </conditionalFormatting>
  <conditionalFormatting sqref="U23">
    <cfRule type="cellIs" dxfId="39" priority="10" operator="notEqual">
      <formula>0.0193</formula>
    </cfRule>
  </conditionalFormatting>
  <conditionalFormatting sqref="U24">
    <cfRule type="cellIs" dxfId="38" priority="9" operator="notEqual">
      <formula>0.0188</formula>
    </cfRule>
  </conditionalFormatting>
  <conditionalFormatting sqref="U25">
    <cfRule type="cellIs" dxfId="37" priority="8" operator="notEqual">
      <formula>0.0187</formula>
    </cfRule>
  </conditionalFormatting>
  <conditionalFormatting sqref="U27">
    <cfRule type="cellIs" dxfId="36" priority="7" operator="notEqual">
      <formula>0.0532</formula>
    </cfRule>
  </conditionalFormatting>
  <dataValidations count="2">
    <dataValidation showInputMessage="1" showErrorMessage="1" sqref="C98 C57 C172" xr:uid="{00000000-0002-0000-0500-000002000000}"/>
    <dataValidation type="list" allowBlank="1" showInputMessage="1" showErrorMessage="1" sqref="K11:S11" xr:uid="{CD371AC6-17C8-4E65-9D17-AC2CF2E51884}">
      <formula1>"LPガス（0.458m3/kg  50.1MJ/kg）,プロパン（0.502m3/kg  50.3MJ/kg）,ブタン（0.355m3/kg  49.4MJ/kg）"</formula1>
    </dataValidation>
  </dataValidations>
  <printOptions horizontalCentered="1"/>
  <pageMargins left="0.39370078740157483" right="0.39370078740157483" top="0.55118110236220474" bottom="0.55118110236220474" header="0.31496062992125984" footer="0.31496062992125984"/>
  <pageSetup paperSize="9" scale="79" fitToHeight="0" orientation="landscape" r:id="rId1"/>
  <headerFooter>
    <oddFooter>&amp;C月別実績(1回目)</oddFooter>
  </headerFooter>
  <rowBreaks count="7" manualBreakCount="7">
    <brk id="31" min="1" max="21" man="1"/>
    <brk id="61" min="1" max="21" man="1"/>
    <brk id="83" min="1" max="21" man="1"/>
    <brk id="106" min="1" max="21" man="1"/>
    <brk id="141" min="1" max="21" man="1"/>
    <brk id="159" min="1" max="21" man="1"/>
    <brk id="199" min="1" max="21"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41B-88CC-4B8D-BDCF-11EB56AE34E4}">
  <sheetPr>
    <tabColor theme="7"/>
    <pageSetUpPr fitToPage="1"/>
  </sheetPr>
  <dimension ref="B1:AC219"/>
  <sheetViews>
    <sheetView view="pageBreakPreview" zoomScaleNormal="120" zoomScaleSheetLayoutView="100" zoomScalePageLayoutView="120" workbookViewId="0">
      <selection activeCell="F3" sqref="F3:F4"/>
    </sheetView>
  </sheetViews>
  <sheetFormatPr defaultColWidth="12.3984375" defaultRowHeight="16.5"/>
  <cols>
    <col min="1" max="1" width="1.59765625" style="36" customWidth="1"/>
    <col min="2" max="2" width="8.09765625" style="36" customWidth="1"/>
    <col min="3" max="3" width="9.69921875" style="36" customWidth="1"/>
    <col min="4" max="4" width="4.69921875" style="36" customWidth="1"/>
    <col min="5" max="16" width="5.8984375" style="36" customWidth="1"/>
    <col min="17" max="21" width="6.296875" style="36" customWidth="1"/>
    <col min="22" max="22" width="8.09765625" style="36" customWidth="1"/>
    <col min="23" max="23" width="11.3984375" style="36" customWidth="1"/>
    <col min="24" max="24" width="11.09765625" style="36" customWidth="1"/>
    <col min="25" max="25" width="5.59765625" style="36" customWidth="1"/>
    <col min="26" max="41" width="8.09765625" style="36" customWidth="1"/>
    <col min="42" max="42" width="6.09765625" style="36" customWidth="1"/>
    <col min="43" max="43" width="7.09765625" style="36" customWidth="1"/>
    <col min="44" max="44" width="6.09765625" style="36" customWidth="1"/>
    <col min="45" max="59" width="8.09765625" style="36" customWidth="1"/>
    <col min="60" max="16384" width="12.3984375" style="36"/>
  </cols>
  <sheetData>
    <row r="1" spans="2:29" ht="20.25" customHeight="1">
      <c r="B1" s="540"/>
      <c r="C1" s="462"/>
      <c r="U1" s="848">
        <f>事業報告書!$J$10</f>
        <v>0</v>
      </c>
    </row>
    <row r="2" spans="2:29" ht="9.75" customHeight="1" thickBot="1"/>
    <row r="3" spans="2:29" ht="12.75" customHeight="1">
      <c r="E3" s="1129" t="s">
        <v>337</v>
      </c>
      <c r="F3" s="1131"/>
      <c r="G3" s="1133" t="s">
        <v>339</v>
      </c>
      <c r="H3" s="1135" t="s">
        <v>356</v>
      </c>
      <c r="I3" s="1135"/>
      <c r="J3" s="1135"/>
      <c r="K3" s="1135"/>
      <c r="L3" s="1135"/>
      <c r="M3" s="1135"/>
      <c r="N3" s="1135"/>
      <c r="O3" s="1135"/>
      <c r="P3" s="1135"/>
      <c r="Q3" s="1135"/>
    </row>
    <row r="4" spans="2:29" ht="15" customHeight="1" thickBot="1">
      <c r="E4" s="1130"/>
      <c r="F4" s="1132"/>
      <c r="G4" s="1134"/>
      <c r="H4" s="1136"/>
      <c r="I4" s="1136"/>
      <c r="J4" s="1136"/>
      <c r="K4" s="1136"/>
      <c r="L4" s="1136"/>
      <c r="M4" s="1136"/>
      <c r="N4" s="1136"/>
      <c r="O4" s="1136"/>
      <c r="P4" s="1136"/>
      <c r="Q4" s="1136"/>
    </row>
    <row r="5" spans="2:29" ht="18.95" customHeight="1">
      <c r="B5" s="470" t="s">
        <v>195</v>
      </c>
      <c r="C5" s="478"/>
      <c r="D5" s="478"/>
    </row>
    <row r="6" spans="2:29">
      <c r="B6" s="37"/>
    </row>
    <row r="7" spans="2:29">
      <c r="B7" s="37" t="s">
        <v>185</v>
      </c>
      <c r="V7" s="784"/>
    </row>
    <row r="8" spans="2:29" ht="10.5" customHeight="1"/>
    <row r="9" spans="2:29">
      <c r="B9" s="38" t="s">
        <v>78</v>
      </c>
      <c r="C9" s="39"/>
      <c r="E9" s="37" t="s">
        <v>266</v>
      </c>
      <c r="F9" s="39"/>
      <c r="G9" s="40"/>
      <c r="H9" s="40"/>
      <c r="I9" s="40"/>
      <c r="J9" s="40"/>
      <c r="K9" s="40"/>
      <c r="L9" s="41"/>
      <c r="M9" s="42"/>
      <c r="N9" s="39"/>
      <c r="O9" s="41"/>
      <c r="P9" s="42"/>
      <c r="Q9" s="39"/>
      <c r="R9" s="39"/>
      <c r="S9" s="43"/>
      <c r="T9" s="43"/>
    </row>
    <row r="10" spans="2:29" ht="9.75" customHeight="1" thickBot="1">
      <c r="B10" s="38"/>
      <c r="C10" s="39"/>
      <c r="E10" s="37"/>
      <c r="F10" s="39"/>
      <c r="G10" s="40"/>
      <c r="H10" s="40"/>
      <c r="I10" s="40"/>
      <c r="J10" s="40"/>
      <c r="K10" s="40"/>
      <c r="L10" s="41"/>
      <c r="M10" s="42"/>
      <c r="N10" s="39"/>
      <c r="O10" s="41"/>
      <c r="P10" s="42"/>
      <c r="Q10" s="39"/>
      <c r="R10" s="39"/>
      <c r="S10" s="43"/>
      <c r="T10" s="43"/>
    </row>
    <row r="11" spans="2:29" ht="16.5" customHeight="1" thickBot="1">
      <c r="B11" s="38"/>
      <c r="C11" s="39"/>
      <c r="E11" s="37"/>
      <c r="F11" s="39"/>
      <c r="G11" s="1137" t="s">
        <v>259</v>
      </c>
      <c r="H11" s="1137"/>
      <c r="I11" s="1137"/>
      <c r="J11" s="40"/>
      <c r="K11" s="1138" t="s">
        <v>485</v>
      </c>
      <c r="L11" s="1139"/>
      <c r="M11" s="1139"/>
      <c r="N11" s="1139"/>
      <c r="O11" s="1139"/>
      <c r="P11" s="1139"/>
      <c r="Q11" s="1139"/>
      <c r="R11" s="1139"/>
      <c r="S11" s="1140"/>
      <c r="T11" s="43"/>
      <c r="U11" s="1117" t="s">
        <v>323</v>
      </c>
      <c r="V11" s="1118"/>
    </row>
    <row r="12" spans="2:29" ht="17.25" thickBot="1">
      <c r="B12" s="38"/>
      <c r="C12" s="39"/>
      <c r="E12" s="37"/>
      <c r="F12" s="39"/>
      <c r="G12" s="1137"/>
      <c r="H12" s="1137"/>
      <c r="I12" s="1137"/>
      <c r="J12" s="40"/>
      <c r="K12" s="1119" t="s">
        <v>210</v>
      </c>
      <c r="L12" s="1096"/>
      <c r="M12" s="1096"/>
      <c r="N12" s="1096"/>
      <c r="O12" s="1097"/>
      <c r="P12" s="1095" t="s">
        <v>211</v>
      </c>
      <c r="Q12" s="1096"/>
      <c r="R12" s="1096"/>
      <c r="S12" s="1120"/>
      <c r="T12" s="43"/>
      <c r="U12" s="574">
        <v>0.438</v>
      </c>
      <c r="V12" s="573" t="s">
        <v>199</v>
      </c>
    </row>
    <row r="13" spans="2:29" ht="17.25" thickBot="1">
      <c r="B13" s="38"/>
      <c r="C13" s="39"/>
      <c r="E13" s="37"/>
      <c r="F13" s="39"/>
      <c r="G13" s="1137"/>
      <c r="H13" s="1137"/>
      <c r="I13" s="1137"/>
      <c r="J13" s="40"/>
      <c r="K13" s="1121">
        <f>IF(COUNTIF(K11,"LPガス*"),0.458,IF(COUNTIF(K11,"プロパン*"),0.502,IF(COUNTIF(K11,"ブタン*"),0.355)))</f>
        <v>0.45800000000000002</v>
      </c>
      <c r="L13" s="1122"/>
      <c r="M13" s="1122"/>
      <c r="N13" s="1122"/>
      <c r="O13" s="1123"/>
      <c r="P13" s="1124">
        <f>IF(COUNTIF(K11,"LPガス*"),50.1,IF(COUNTIF(K11,"プロパン*"),50.3,IF(COUNTIF(K11,"ブタン*"),49.4)))</f>
        <v>50.1</v>
      </c>
      <c r="Q13" s="1122"/>
      <c r="R13" s="1122"/>
      <c r="S13" s="1125"/>
      <c r="T13" s="43"/>
    </row>
    <row r="14" spans="2:29" ht="11.25" customHeight="1" thickBot="1">
      <c r="B14" s="38"/>
      <c r="C14" s="39"/>
      <c r="D14" s="37"/>
      <c r="E14" s="39"/>
      <c r="F14" s="39"/>
      <c r="G14" s="40"/>
      <c r="H14" s="40"/>
      <c r="I14" s="40"/>
      <c r="J14" s="40"/>
      <c r="K14" s="40"/>
      <c r="L14" s="41"/>
      <c r="M14" s="42"/>
      <c r="N14" s="39"/>
      <c r="O14" s="41"/>
      <c r="P14" s="42"/>
      <c r="Q14" s="39"/>
      <c r="R14" s="39"/>
      <c r="S14" s="43"/>
      <c r="T14" s="43"/>
    </row>
    <row r="15" spans="2:29" ht="24.75">
      <c r="B15" s="1026"/>
      <c r="C15" s="1027"/>
      <c r="D15" s="1028"/>
      <c r="E15" s="349" t="s">
        <v>48</v>
      </c>
      <c r="F15" s="350" t="s">
        <v>49</v>
      </c>
      <c r="G15" s="350" t="s">
        <v>50</v>
      </c>
      <c r="H15" s="350" t="s">
        <v>51</v>
      </c>
      <c r="I15" s="350" t="s">
        <v>52</v>
      </c>
      <c r="J15" s="350" t="s">
        <v>53</v>
      </c>
      <c r="K15" s="350" t="s">
        <v>54</v>
      </c>
      <c r="L15" s="350" t="s">
        <v>55</v>
      </c>
      <c r="M15" s="350" t="s">
        <v>56</v>
      </c>
      <c r="N15" s="350" t="s">
        <v>57</v>
      </c>
      <c r="O15" s="350" t="s">
        <v>58</v>
      </c>
      <c r="P15" s="351" t="s">
        <v>59</v>
      </c>
      <c r="Q15" s="352" t="s">
        <v>39</v>
      </c>
      <c r="R15" s="1104" t="s">
        <v>60</v>
      </c>
      <c r="S15" s="1105"/>
      <c r="T15" s="432" t="s">
        <v>217</v>
      </c>
      <c r="U15" s="512" t="s">
        <v>308</v>
      </c>
      <c r="V15" s="45"/>
    </row>
    <row r="16" spans="2:29">
      <c r="B16" s="742" t="s">
        <v>258</v>
      </c>
      <c r="C16" s="46" t="s">
        <v>483</v>
      </c>
      <c r="D16" s="47" t="s">
        <v>105</v>
      </c>
      <c r="E16" s="157"/>
      <c r="F16" s="157"/>
      <c r="G16" s="157"/>
      <c r="H16" s="157"/>
      <c r="I16" s="157"/>
      <c r="J16" s="157"/>
      <c r="K16" s="157"/>
      <c r="L16" s="157"/>
      <c r="M16" s="157"/>
      <c r="N16" s="157"/>
      <c r="O16" s="157"/>
      <c r="P16" s="157"/>
      <c r="Q16" s="179">
        <f t="shared" ref="Q16:Q30" si="0">SUM(E16:P16)</f>
        <v>0</v>
      </c>
      <c r="R16" s="544">
        <v>8.6400000000000001E-3</v>
      </c>
      <c r="S16" s="133" t="s">
        <v>61</v>
      </c>
      <c r="T16" s="584">
        <f>Q16*U16</f>
        <v>0</v>
      </c>
      <c r="U16" s="575">
        <f>$U$12</f>
        <v>0.438</v>
      </c>
      <c r="V16" s="45" t="s">
        <v>199</v>
      </c>
      <c r="W16" s="49" t="s">
        <v>148</v>
      </c>
      <c r="AC16" s="36">
        <f>Q16*R16</f>
        <v>0</v>
      </c>
    </row>
    <row r="17" spans="2:29">
      <c r="B17" s="1127" t="s">
        <v>505</v>
      </c>
      <c r="C17" s="1128"/>
      <c r="D17" s="57" t="s">
        <v>62</v>
      </c>
      <c r="E17" s="157"/>
      <c r="F17" s="157"/>
      <c r="G17" s="157"/>
      <c r="H17" s="157"/>
      <c r="I17" s="157"/>
      <c r="J17" s="157"/>
      <c r="K17" s="157"/>
      <c r="L17" s="157"/>
      <c r="M17" s="157"/>
      <c r="N17" s="157"/>
      <c r="O17" s="157"/>
      <c r="P17" s="801"/>
      <c r="Q17" s="179">
        <f t="shared" si="0"/>
        <v>0</v>
      </c>
      <c r="R17" s="58"/>
      <c r="S17" s="59"/>
      <c r="T17" s="194"/>
      <c r="U17" s="353"/>
      <c r="V17" s="45"/>
      <c r="W17" s="49"/>
    </row>
    <row r="18" spans="2:29">
      <c r="B18" s="742" t="s">
        <v>257</v>
      </c>
      <c r="C18" s="46" t="s">
        <v>484</v>
      </c>
      <c r="D18" s="47" t="s">
        <v>105</v>
      </c>
      <c r="E18" s="181"/>
      <c r="F18" s="157"/>
      <c r="G18" s="157"/>
      <c r="H18" s="157"/>
      <c r="I18" s="157"/>
      <c r="J18" s="157"/>
      <c r="K18" s="157"/>
      <c r="L18" s="157"/>
      <c r="M18" s="157"/>
      <c r="N18" s="157"/>
      <c r="O18" s="157"/>
      <c r="P18" s="182"/>
      <c r="Q18" s="218">
        <f>SUM(E18:P18)</f>
        <v>0</v>
      </c>
      <c r="R18" s="780">
        <v>8.6400000000000001E-3</v>
      </c>
      <c r="S18" s="133" t="s">
        <v>61</v>
      </c>
      <c r="T18" s="585">
        <f>Q18*U18</f>
        <v>0</v>
      </c>
      <c r="U18" s="575">
        <f>$U$12</f>
        <v>0.438</v>
      </c>
      <c r="V18" s="45" t="s">
        <v>199</v>
      </c>
      <c r="AC18" s="36">
        <f>Q18*R18</f>
        <v>0</v>
      </c>
    </row>
    <row r="19" spans="2:29">
      <c r="B19" s="1127" t="s">
        <v>505</v>
      </c>
      <c r="C19" s="1128"/>
      <c r="D19" s="57" t="s">
        <v>62</v>
      </c>
      <c r="E19" s="157"/>
      <c r="F19" s="157"/>
      <c r="G19" s="157"/>
      <c r="H19" s="157"/>
      <c r="I19" s="157"/>
      <c r="J19" s="157"/>
      <c r="K19" s="157"/>
      <c r="L19" s="157"/>
      <c r="M19" s="157"/>
      <c r="N19" s="157"/>
      <c r="O19" s="157"/>
      <c r="P19" s="801"/>
      <c r="Q19" s="218">
        <f>SUM(E19:P19)</f>
        <v>0</v>
      </c>
      <c r="R19" s="58"/>
      <c r="S19" s="59"/>
      <c r="T19" s="194"/>
      <c r="U19" s="353"/>
      <c r="V19" s="45"/>
      <c r="W19" s="49"/>
    </row>
    <row r="20" spans="2:29">
      <c r="B20" s="1098" t="s">
        <v>63</v>
      </c>
      <c r="C20" s="46" t="s">
        <v>209</v>
      </c>
      <c r="D20" s="47" t="s">
        <v>64</v>
      </c>
      <c r="E20" s="471"/>
      <c r="F20" s="472"/>
      <c r="G20" s="472"/>
      <c r="H20" s="472"/>
      <c r="I20" s="472"/>
      <c r="J20" s="472"/>
      <c r="K20" s="472"/>
      <c r="L20" s="472"/>
      <c r="M20" s="472"/>
      <c r="N20" s="472"/>
      <c r="O20" s="472"/>
      <c r="P20" s="472"/>
      <c r="Q20" s="158">
        <f t="shared" si="0"/>
        <v>0</v>
      </c>
      <c r="R20" s="777">
        <v>0.04</v>
      </c>
      <c r="S20" s="48" t="s">
        <v>65</v>
      </c>
      <c r="T20" s="581">
        <f>Q20*R20*U20*(44/12)*1000</f>
        <v>0</v>
      </c>
      <c r="U20" s="781">
        <v>1.4E-2</v>
      </c>
      <c r="V20" s="45" t="s">
        <v>208</v>
      </c>
      <c r="AC20" s="36">
        <f>Q20*R20</f>
        <v>0</v>
      </c>
    </row>
    <row r="21" spans="2:29">
      <c r="B21" s="1126"/>
      <c r="C21" s="54" t="s">
        <v>66</v>
      </c>
      <c r="D21" s="51" t="s">
        <v>642</v>
      </c>
      <c r="E21" s="177"/>
      <c r="F21" s="183"/>
      <c r="G21" s="183"/>
      <c r="H21" s="183"/>
      <c r="I21" s="183"/>
      <c r="J21" s="183"/>
      <c r="K21" s="183"/>
      <c r="L21" s="178"/>
      <c r="M21" s="473"/>
      <c r="N21" s="473"/>
      <c r="O21" s="473"/>
      <c r="P21" s="473"/>
      <c r="Q21" s="174">
        <f t="shared" si="0"/>
        <v>0</v>
      </c>
      <c r="R21" s="548">
        <f>$P$13/1000</f>
        <v>5.0099999999999999E-2</v>
      </c>
      <c r="S21" s="56" t="s">
        <v>212</v>
      </c>
      <c r="T21" s="582">
        <f>Q21*R21*U21*(44/12)*1000</f>
        <v>0</v>
      </c>
      <c r="U21" s="486">
        <f>IF(R21=0.0501,0.0163,IF(R21=0.0503,0.0162,IF(R21=0.0494,0.0167)))</f>
        <v>1.6299999999999999E-2</v>
      </c>
      <c r="V21" s="45" t="s">
        <v>208</v>
      </c>
      <c r="AC21" s="36">
        <f>Q21*R21</f>
        <v>0</v>
      </c>
    </row>
    <row r="22" spans="2:29">
      <c r="B22" s="1084" t="s">
        <v>68</v>
      </c>
      <c r="C22" s="1085"/>
      <c r="D22" s="57" t="s">
        <v>62</v>
      </c>
      <c r="E22" s="479"/>
      <c r="F22" s="480"/>
      <c r="G22" s="480"/>
      <c r="H22" s="480"/>
      <c r="I22" s="480"/>
      <c r="J22" s="480"/>
      <c r="K22" s="480"/>
      <c r="L22" s="480"/>
      <c r="M22" s="480"/>
      <c r="N22" s="480"/>
      <c r="O22" s="480"/>
      <c r="P22" s="481"/>
      <c r="Q22" s="180">
        <f t="shared" si="0"/>
        <v>0</v>
      </c>
      <c r="R22" s="58"/>
      <c r="S22" s="59"/>
      <c r="T22" s="194"/>
      <c r="U22" s="353"/>
      <c r="V22" s="45"/>
    </row>
    <row r="23" spans="2:29">
      <c r="B23" s="1081" t="s">
        <v>69</v>
      </c>
      <c r="C23" s="46" t="s">
        <v>206</v>
      </c>
      <c r="D23" s="47" t="s">
        <v>70</v>
      </c>
      <c r="E23" s="184"/>
      <c r="F23" s="185"/>
      <c r="G23" s="185"/>
      <c r="H23" s="185"/>
      <c r="I23" s="185"/>
      <c r="J23" s="185"/>
      <c r="K23" s="185"/>
      <c r="L23" s="186"/>
      <c r="M23" s="474"/>
      <c r="N23" s="474"/>
      <c r="O23" s="474"/>
      <c r="P23" s="474"/>
      <c r="Q23" s="187">
        <f t="shared" si="0"/>
        <v>0</v>
      </c>
      <c r="R23" s="132">
        <v>3.8899999999999997E-2</v>
      </c>
      <c r="S23" s="48" t="s">
        <v>71</v>
      </c>
      <c r="T23" s="581">
        <f>Q23*R23*U23*(44/12)*1000</f>
        <v>0</v>
      </c>
      <c r="U23" s="782">
        <v>1.9300000000000001E-2</v>
      </c>
      <c r="V23" s="45" t="s">
        <v>208</v>
      </c>
      <c r="AC23" s="36">
        <f>Q23*R23</f>
        <v>0</v>
      </c>
    </row>
    <row r="24" spans="2:29">
      <c r="B24" s="1083"/>
      <c r="C24" s="50" t="s">
        <v>205</v>
      </c>
      <c r="D24" s="51" t="s">
        <v>207</v>
      </c>
      <c r="E24" s="168"/>
      <c r="F24" s="176"/>
      <c r="G24" s="176"/>
      <c r="H24" s="176"/>
      <c r="I24" s="176"/>
      <c r="J24" s="176"/>
      <c r="K24" s="176"/>
      <c r="L24" s="169"/>
      <c r="M24" s="475"/>
      <c r="N24" s="475"/>
      <c r="O24" s="475"/>
      <c r="P24" s="475"/>
      <c r="Q24" s="152">
        <f>SUM(E24:P24)</f>
        <v>0</v>
      </c>
      <c r="R24" s="777">
        <v>3.7999999999999999E-2</v>
      </c>
      <c r="S24" s="53" t="s">
        <v>71</v>
      </c>
      <c r="T24" s="583">
        <f>Q24*R24*U24*(44/12)*1000</f>
        <v>0</v>
      </c>
      <c r="U24" s="783">
        <v>1.8800000000000001E-2</v>
      </c>
      <c r="V24" s="45" t="s">
        <v>208</v>
      </c>
      <c r="AC24" s="36">
        <f>Q24*R24</f>
        <v>0</v>
      </c>
    </row>
    <row r="25" spans="2:29">
      <c r="B25" s="1083"/>
      <c r="C25" s="50" t="s">
        <v>72</v>
      </c>
      <c r="D25" s="51" t="s">
        <v>70</v>
      </c>
      <c r="E25" s="177"/>
      <c r="F25" s="183"/>
      <c r="G25" s="183"/>
      <c r="H25" s="183"/>
      <c r="I25" s="183"/>
      <c r="J25" s="183"/>
      <c r="K25" s="183"/>
      <c r="L25" s="178"/>
      <c r="M25" s="473"/>
      <c r="N25" s="473"/>
      <c r="O25" s="473"/>
      <c r="P25" s="473"/>
      <c r="Q25" s="174">
        <f t="shared" si="0"/>
        <v>0</v>
      </c>
      <c r="R25" s="52">
        <v>3.6499999999999998E-2</v>
      </c>
      <c r="S25" s="53" t="s">
        <v>71</v>
      </c>
      <c r="T25" s="583">
        <f>Q25*R25*U25*(44/12)*1000</f>
        <v>0</v>
      </c>
      <c r="U25" s="783">
        <v>1.8700000000000001E-2</v>
      </c>
      <c r="V25" s="45" t="s">
        <v>208</v>
      </c>
      <c r="AC25" s="36">
        <f>Q25*R25</f>
        <v>0</v>
      </c>
    </row>
    <row r="26" spans="2:29">
      <c r="B26" s="1084" t="s">
        <v>73</v>
      </c>
      <c r="C26" s="1085"/>
      <c r="D26" s="57" t="s">
        <v>62</v>
      </c>
      <c r="E26" s="479"/>
      <c r="F26" s="480"/>
      <c r="G26" s="480"/>
      <c r="H26" s="480"/>
      <c r="I26" s="480"/>
      <c r="J26" s="480"/>
      <c r="K26" s="480"/>
      <c r="L26" s="480"/>
      <c r="M26" s="480"/>
      <c r="N26" s="480"/>
      <c r="O26" s="480"/>
      <c r="P26" s="481"/>
      <c r="Q26" s="180">
        <f t="shared" si="0"/>
        <v>0</v>
      </c>
      <c r="R26" s="58"/>
      <c r="S26" s="59"/>
      <c r="T26" s="194"/>
      <c r="U26" s="353"/>
      <c r="V26" s="45"/>
    </row>
    <row r="27" spans="2:29">
      <c r="B27" s="1081" t="s">
        <v>26</v>
      </c>
      <c r="C27" s="46" t="s">
        <v>74</v>
      </c>
      <c r="D27" s="47" t="s">
        <v>75</v>
      </c>
      <c r="E27" s="184"/>
      <c r="F27" s="185"/>
      <c r="G27" s="185"/>
      <c r="H27" s="185"/>
      <c r="I27" s="185"/>
      <c r="J27" s="185"/>
      <c r="K27" s="185"/>
      <c r="L27" s="186"/>
      <c r="M27" s="474"/>
      <c r="N27" s="474"/>
      <c r="O27" s="474"/>
      <c r="P27" s="474"/>
      <c r="Q27" s="187">
        <f t="shared" si="0"/>
        <v>0</v>
      </c>
      <c r="R27" s="514"/>
      <c r="S27" s="60" t="s">
        <v>76</v>
      </c>
      <c r="T27" s="581">
        <f>Q27*U27</f>
        <v>0</v>
      </c>
      <c r="U27" s="782">
        <v>5.3199999999999997E-2</v>
      </c>
      <c r="V27" s="45" t="s">
        <v>147</v>
      </c>
      <c r="AC27" s="36">
        <f>Q27*R27</f>
        <v>0</v>
      </c>
    </row>
    <row r="28" spans="2:29">
      <c r="B28" s="1083"/>
      <c r="C28" s="482" t="s">
        <v>440</v>
      </c>
      <c r="D28" s="65" t="s">
        <v>218</v>
      </c>
      <c r="E28" s="171"/>
      <c r="F28" s="171"/>
      <c r="G28" s="171"/>
      <c r="H28" s="171"/>
      <c r="I28" s="171"/>
      <c r="J28" s="171"/>
      <c r="K28" s="171"/>
      <c r="L28" s="172"/>
      <c r="M28" s="476"/>
      <c r="N28" s="476"/>
      <c r="O28" s="476"/>
      <c r="P28" s="476"/>
      <c r="Q28" s="152">
        <f t="shared" si="0"/>
        <v>0</v>
      </c>
      <c r="R28" s="515"/>
      <c r="S28" s="517"/>
      <c r="T28" s="487" t="str">
        <f>IF(U28="","",Q28*R28*U28*(44/12)*1000)</f>
        <v/>
      </c>
      <c r="U28" s="518"/>
      <c r="V28" s="250" t="s">
        <v>208</v>
      </c>
      <c r="AC28" s="36">
        <f>Q28*R28</f>
        <v>0</v>
      </c>
    </row>
    <row r="29" spans="2:29">
      <c r="B29" s="1082"/>
      <c r="C29" s="483" t="s">
        <v>441</v>
      </c>
      <c r="D29" s="61" t="s">
        <v>219</v>
      </c>
      <c r="E29" s="165"/>
      <c r="F29" s="165"/>
      <c r="G29" s="165"/>
      <c r="H29" s="165"/>
      <c r="I29" s="165"/>
      <c r="J29" s="165"/>
      <c r="K29" s="165"/>
      <c r="L29" s="166"/>
      <c r="M29" s="477"/>
      <c r="N29" s="477"/>
      <c r="O29" s="477"/>
      <c r="P29" s="477"/>
      <c r="Q29" s="188">
        <f>SUM(E29:P29)</f>
        <v>0</v>
      </c>
      <c r="R29" s="516"/>
      <c r="S29" s="519"/>
      <c r="T29" s="488" t="str">
        <f>IF(U29="","",Q29*R29*U29*(44/12)*1000)</f>
        <v/>
      </c>
      <c r="U29" s="520"/>
      <c r="V29" s="250" t="s">
        <v>208</v>
      </c>
      <c r="AC29" s="36">
        <f>Q29*R29</f>
        <v>0</v>
      </c>
    </row>
    <row r="30" spans="2:29" ht="17.25" thickBot="1">
      <c r="B30" s="1115" t="s">
        <v>77</v>
      </c>
      <c r="C30" s="1116"/>
      <c r="D30" s="354" t="s">
        <v>62</v>
      </c>
      <c r="E30" s="355"/>
      <c r="F30" s="356"/>
      <c r="G30" s="356"/>
      <c r="H30" s="356"/>
      <c r="I30" s="356"/>
      <c r="J30" s="356"/>
      <c r="K30" s="356"/>
      <c r="L30" s="356"/>
      <c r="M30" s="356"/>
      <c r="N30" s="356"/>
      <c r="O30" s="356"/>
      <c r="P30" s="356"/>
      <c r="Q30" s="357">
        <f t="shared" si="0"/>
        <v>0</v>
      </c>
      <c r="R30" s="358"/>
      <c r="S30" s="359"/>
      <c r="T30" s="360"/>
      <c r="U30" s="361"/>
      <c r="V30" s="45"/>
      <c r="AC30" s="36">
        <f>Q30*R30</f>
        <v>0</v>
      </c>
    </row>
    <row r="31" spans="2:29">
      <c r="T31" s="196"/>
    </row>
    <row r="32" spans="2:29" ht="16.5" customHeight="1">
      <c r="B32" s="38" t="s">
        <v>87</v>
      </c>
      <c r="C32" s="39"/>
      <c r="D32" s="63" t="s">
        <v>79</v>
      </c>
      <c r="E32" s="64"/>
      <c r="F32" s="64"/>
      <c r="G32" s="64"/>
      <c r="H32" s="64"/>
      <c r="I32" s="64"/>
      <c r="J32" s="64"/>
      <c r="K32" s="64"/>
      <c r="L32" s="64"/>
      <c r="M32" s="64"/>
      <c r="N32" s="64"/>
      <c r="O32" s="64"/>
      <c r="P32" s="64"/>
      <c r="Q32" s="64"/>
      <c r="R32" s="40"/>
      <c r="S32" s="40"/>
      <c r="T32" s="40"/>
      <c r="U32" s="458">
        <f>事業報告書!$J$10</f>
        <v>0</v>
      </c>
    </row>
    <row r="33" spans="2:23">
      <c r="B33" s="37"/>
      <c r="C33" s="39"/>
      <c r="D33" s="63"/>
      <c r="E33" s="64"/>
      <c r="F33" s="64"/>
      <c r="G33" s="64"/>
      <c r="H33" s="64"/>
      <c r="I33" s="64"/>
      <c r="J33" s="64"/>
      <c r="K33" s="64"/>
      <c r="L33" s="64"/>
      <c r="M33" s="64"/>
      <c r="N33" s="64"/>
      <c r="O33" s="64"/>
      <c r="P33" s="64"/>
      <c r="Q33" s="64"/>
      <c r="R33" s="40"/>
      <c r="S33" s="40"/>
      <c r="T33" s="40"/>
    </row>
    <row r="34" spans="2:23" ht="17.25" thickBot="1">
      <c r="B34" s="37" t="s">
        <v>186</v>
      </c>
      <c r="C34" s="39"/>
      <c r="D34" s="63"/>
      <c r="E34" s="64"/>
      <c r="F34" s="64"/>
      <c r="G34" s="64"/>
      <c r="H34" s="64"/>
      <c r="I34" s="64"/>
      <c r="J34" s="64"/>
      <c r="K34" s="64"/>
      <c r="L34" s="64"/>
      <c r="M34" s="64"/>
      <c r="N34" s="64"/>
      <c r="O34" s="64"/>
      <c r="P34" s="64"/>
      <c r="Q34" s="64"/>
      <c r="R34" s="40"/>
      <c r="S34" s="40"/>
      <c r="T34" s="40"/>
    </row>
    <row r="35" spans="2:23" ht="24.75">
      <c r="B35" s="1026"/>
      <c r="C35" s="1027"/>
      <c r="D35" s="1028"/>
      <c r="E35" s="349" t="str">
        <f t="shared" ref="E35:P35" si="1">E15</f>
        <v>４月</v>
      </c>
      <c r="F35" s="349" t="str">
        <f t="shared" si="1"/>
        <v>５月</v>
      </c>
      <c r="G35" s="349" t="str">
        <f t="shared" si="1"/>
        <v>６月</v>
      </c>
      <c r="H35" s="349" t="str">
        <f t="shared" si="1"/>
        <v>７月</v>
      </c>
      <c r="I35" s="349" t="str">
        <f t="shared" si="1"/>
        <v>８月</v>
      </c>
      <c r="J35" s="349" t="str">
        <f t="shared" si="1"/>
        <v>９月</v>
      </c>
      <c r="K35" s="349" t="str">
        <f t="shared" si="1"/>
        <v>１０月</v>
      </c>
      <c r="L35" s="349" t="str">
        <f t="shared" si="1"/>
        <v>１１月</v>
      </c>
      <c r="M35" s="349" t="str">
        <f t="shared" si="1"/>
        <v>１２月</v>
      </c>
      <c r="N35" s="349" t="str">
        <f t="shared" si="1"/>
        <v>１月</v>
      </c>
      <c r="O35" s="349" t="str">
        <f t="shared" si="1"/>
        <v>２月</v>
      </c>
      <c r="P35" s="349" t="str">
        <f t="shared" si="1"/>
        <v>３月</v>
      </c>
      <c r="Q35" s="352" t="s">
        <v>39</v>
      </c>
      <c r="R35" s="1104" t="s">
        <v>60</v>
      </c>
      <c r="S35" s="1105"/>
      <c r="T35" s="432" t="s">
        <v>309</v>
      </c>
      <c r="U35" s="512" t="s">
        <v>308</v>
      </c>
      <c r="V35" s="45"/>
    </row>
    <row r="36" spans="2:23">
      <c r="B36" s="1106" t="s">
        <v>23</v>
      </c>
      <c r="C36" s="46" t="s">
        <v>80</v>
      </c>
      <c r="D36" s="47" t="s">
        <v>105</v>
      </c>
      <c r="E36" s="189"/>
      <c r="F36" s="189"/>
      <c r="G36" s="189"/>
      <c r="H36" s="189"/>
      <c r="I36" s="189"/>
      <c r="J36" s="189"/>
      <c r="K36" s="189"/>
      <c r="L36" s="189"/>
      <c r="M36" s="189"/>
      <c r="N36" s="189"/>
      <c r="O36" s="189"/>
      <c r="P36" s="189"/>
      <c r="Q36" s="158">
        <f t="shared" ref="Q36:Q42" si="2">SUM(E36:P36)</f>
        <v>0</v>
      </c>
      <c r="R36" s="546">
        <v>8.6400000000000001E-3</v>
      </c>
      <c r="S36" s="48" t="s">
        <v>61</v>
      </c>
      <c r="T36" s="191">
        <f t="shared" ref="T36:T42" si="3">Q36*U36</f>
        <v>0</v>
      </c>
      <c r="U36" s="575">
        <f t="shared" ref="U36:U42" si="4">$U$12</f>
        <v>0.438</v>
      </c>
      <c r="V36" s="45" t="s">
        <v>199</v>
      </c>
    </row>
    <row r="37" spans="2:23">
      <c r="B37" s="1107"/>
      <c r="C37" s="50" t="s">
        <v>81</v>
      </c>
      <c r="D37" s="51" t="s">
        <v>105</v>
      </c>
      <c r="E37" s="160"/>
      <c r="F37" s="160"/>
      <c r="G37" s="160"/>
      <c r="H37" s="160"/>
      <c r="I37" s="160"/>
      <c r="J37" s="160"/>
      <c r="K37" s="160"/>
      <c r="L37" s="160"/>
      <c r="M37" s="160"/>
      <c r="N37" s="160"/>
      <c r="O37" s="160"/>
      <c r="P37" s="160"/>
      <c r="Q37" s="147">
        <f t="shared" si="2"/>
        <v>0</v>
      </c>
      <c r="R37" s="543">
        <v>8.6400000000000001E-3</v>
      </c>
      <c r="S37" s="53" t="s">
        <v>61</v>
      </c>
      <c r="T37" s="192">
        <f t="shared" si="3"/>
        <v>0</v>
      </c>
      <c r="U37" s="576">
        <f t="shared" si="4"/>
        <v>0.438</v>
      </c>
      <c r="V37" s="45" t="s">
        <v>199</v>
      </c>
    </row>
    <row r="38" spans="2:23">
      <c r="B38" s="1108"/>
      <c r="C38" s="54" t="s">
        <v>82</v>
      </c>
      <c r="D38" s="55" t="s">
        <v>105</v>
      </c>
      <c r="E38" s="190">
        <f>E36+E37</f>
        <v>0</v>
      </c>
      <c r="F38" s="190">
        <f t="shared" ref="F38:P38" si="5">F36+F37</f>
        <v>0</v>
      </c>
      <c r="G38" s="190">
        <f t="shared" si="5"/>
        <v>0</v>
      </c>
      <c r="H38" s="190">
        <f t="shared" si="5"/>
        <v>0</v>
      </c>
      <c r="I38" s="190">
        <f t="shared" si="5"/>
        <v>0</v>
      </c>
      <c r="J38" s="190">
        <f t="shared" si="5"/>
        <v>0</v>
      </c>
      <c r="K38" s="190">
        <f t="shared" si="5"/>
        <v>0</v>
      </c>
      <c r="L38" s="190">
        <f t="shared" si="5"/>
        <v>0</v>
      </c>
      <c r="M38" s="190">
        <f t="shared" si="5"/>
        <v>0</v>
      </c>
      <c r="N38" s="190">
        <f t="shared" si="5"/>
        <v>0</v>
      </c>
      <c r="O38" s="190">
        <f t="shared" si="5"/>
        <v>0</v>
      </c>
      <c r="P38" s="190">
        <f t="shared" si="5"/>
        <v>0</v>
      </c>
      <c r="Q38" s="175">
        <f t="shared" si="2"/>
        <v>0</v>
      </c>
      <c r="R38" s="545">
        <v>8.6400000000000001E-3</v>
      </c>
      <c r="S38" s="56" t="s">
        <v>61</v>
      </c>
      <c r="T38" s="193">
        <f t="shared" si="3"/>
        <v>0</v>
      </c>
      <c r="U38" s="578">
        <f t="shared" si="4"/>
        <v>0.438</v>
      </c>
      <c r="V38" s="45" t="s">
        <v>199</v>
      </c>
    </row>
    <row r="39" spans="2:23">
      <c r="B39" s="1109" t="s">
        <v>25</v>
      </c>
      <c r="C39" s="46" t="s">
        <v>83</v>
      </c>
      <c r="D39" s="47" t="s">
        <v>105</v>
      </c>
      <c r="E39" s="189"/>
      <c r="F39" s="189"/>
      <c r="G39" s="189"/>
      <c r="H39" s="189"/>
      <c r="I39" s="189"/>
      <c r="J39" s="189"/>
      <c r="K39" s="189"/>
      <c r="L39" s="189"/>
      <c r="M39" s="189"/>
      <c r="N39" s="189"/>
      <c r="O39" s="189"/>
      <c r="P39" s="189"/>
      <c r="Q39" s="158">
        <f>SUM(E39:P39)</f>
        <v>0</v>
      </c>
      <c r="R39" s="546">
        <v>8.6400000000000001E-3</v>
      </c>
      <c r="S39" s="48" t="s">
        <v>61</v>
      </c>
      <c r="T39" s="197">
        <f t="shared" si="3"/>
        <v>0</v>
      </c>
      <c r="U39" s="577">
        <f t="shared" si="4"/>
        <v>0.438</v>
      </c>
      <c r="V39" s="45" t="s">
        <v>199</v>
      </c>
    </row>
    <row r="40" spans="2:23">
      <c r="B40" s="1110"/>
      <c r="C40" s="46" t="s">
        <v>418</v>
      </c>
      <c r="D40" s="47" t="s">
        <v>99</v>
      </c>
      <c r="E40" s="189"/>
      <c r="F40" s="189"/>
      <c r="G40" s="189"/>
      <c r="H40" s="189"/>
      <c r="I40" s="189"/>
      <c r="J40" s="189"/>
      <c r="K40" s="189"/>
      <c r="L40" s="189"/>
      <c r="M40" s="189"/>
      <c r="N40" s="189"/>
      <c r="O40" s="189"/>
      <c r="P40" s="189"/>
      <c r="Q40" s="158">
        <f>SUM(E40:P40)</f>
        <v>0</v>
      </c>
      <c r="R40" s="778" t="s">
        <v>419</v>
      </c>
      <c r="S40" s="625" t="s">
        <v>419</v>
      </c>
      <c r="T40" s="191"/>
      <c r="U40" s="779"/>
      <c r="V40" s="45"/>
    </row>
    <row r="41" spans="2:23">
      <c r="B41" s="1106" t="s">
        <v>417</v>
      </c>
      <c r="C41" s="46" t="s">
        <v>85</v>
      </c>
      <c r="D41" s="47" t="s">
        <v>105</v>
      </c>
      <c r="E41" s="189"/>
      <c r="F41" s="189"/>
      <c r="G41" s="189"/>
      <c r="H41" s="189"/>
      <c r="I41" s="189"/>
      <c r="J41" s="189"/>
      <c r="K41" s="189"/>
      <c r="L41" s="189"/>
      <c r="M41" s="189"/>
      <c r="N41" s="189"/>
      <c r="O41" s="189"/>
      <c r="P41" s="189"/>
      <c r="Q41" s="158">
        <f t="shared" si="2"/>
        <v>0</v>
      </c>
      <c r="R41" s="546">
        <v>8.6400000000000001E-3</v>
      </c>
      <c r="S41" s="48" t="s">
        <v>61</v>
      </c>
      <c r="T41" s="195">
        <f t="shared" si="3"/>
        <v>0</v>
      </c>
      <c r="U41" s="579">
        <f t="shared" si="4"/>
        <v>0.438</v>
      </c>
      <c r="V41" s="45" t="s">
        <v>199</v>
      </c>
    </row>
    <row r="42" spans="2:23" ht="17.25" thickBot="1">
      <c r="B42" s="1111"/>
      <c r="C42" s="362" t="s">
        <v>86</v>
      </c>
      <c r="D42" s="363" t="s">
        <v>105</v>
      </c>
      <c r="E42" s="364"/>
      <c r="F42" s="364"/>
      <c r="G42" s="364"/>
      <c r="H42" s="364"/>
      <c r="I42" s="364"/>
      <c r="J42" s="364"/>
      <c r="K42" s="364"/>
      <c r="L42" s="364"/>
      <c r="M42" s="364"/>
      <c r="N42" s="364"/>
      <c r="O42" s="364"/>
      <c r="P42" s="364"/>
      <c r="Q42" s="357">
        <f t="shared" si="2"/>
        <v>0</v>
      </c>
      <c r="R42" s="547">
        <v>8.6400000000000001E-3</v>
      </c>
      <c r="S42" s="365" t="s">
        <v>61</v>
      </c>
      <c r="T42" s="366">
        <f t="shared" si="3"/>
        <v>0</v>
      </c>
      <c r="U42" s="580">
        <f t="shared" si="4"/>
        <v>0.438</v>
      </c>
      <c r="V42" s="45" t="s">
        <v>199</v>
      </c>
    </row>
    <row r="43" spans="2:23">
      <c r="W43" s="196">
        <f>SUM(T36:T42)</f>
        <v>0</v>
      </c>
    </row>
    <row r="44" spans="2:23">
      <c r="B44" s="38" t="s">
        <v>92</v>
      </c>
      <c r="C44" s="39"/>
      <c r="E44" s="37" t="s">
        <v>187</v>
      </c>
      <c r="F44" s="64"/>
      <c r="G44" s="64"/>
      <c r="H44" s="64"/>
      <c r="I44" s="64"/>
      <c r="J44" s="64"/>
      <c r="K44" s="64"/>
      <c r="L44" s="64"/>
      <c r="M44" s="64"/>
      <c r="N44" s="64"/>
      <c r="O44" s="64"/>
      <c r="P44" s="64"/>
      <c r="Q44" s="64"/>
    </row>
    <row r="45" spans="2:23" ht="17.25" thickBot="1">
      <c r="B45" s="37" t="s">
        <v>424</v>
      </c>
      <c r="C45" s="39"/>
      <c r="D45" s="37"/>
      <c r="E45" s="39"/>
      <c r="F45" s="64"/>
      <c r="G45" s="64"/>
      <c r="H45" s="64"/>
      <c r="I45" s="64"/>
      <c r="J45" s="64"/>
      <c r="K45" s="64"/>
      <c r="L45" s="64"/>
      <c r="M45" s="64"/>
      <c r="N45" s="64"/>
      <c r="O45" s="64"/>
      <c r="P45" s="64"/>
      <c r="Q45" s="64"/>
    </row>
    <row r="46" spans="2:23" ht="26.85" customHeight="1">
      <c r="B46" s="1026"/>
      <c r="C46" s="1027"/>
      <c r="D46" s="1028"/>
      <c r="E46" s="349" t="str">
        <f>E35</f>
        <v>４月</v>
      </c>
      <c r="F46" s="349" t="str">
        <f t="shared" ref="F46:O46" si="6">F35</f>
        <v>５月</v>
      </c>
      <c r="G46" s="349" t="str">
        <f t="shared" si="6"/>
        <v>６月</v>
      </c>
      <c r="H46" s="349" t="str">
        <f t="shared" si="6"/>
        <v>７月</v>
      </c>
      <c r="I46" s="349" t="str">
        <f t="shared" si="6"/>
        <v>８月</v>
      </c>
      <c r="J46" s="349" t="str">
        <f t="shared" si="6"/>
        <v>９月</v>
      </c>
      <c r="K46" s="349" t="str">
        <f t="shared" si="6"/>
        <v>１０月</v>
      </c>
      <c r="L46" s="349" t="str">
        <f t="shared" si="6"/>
        <v>１１月</v>
      </c>
      <c r="M46" s="349" t="str">
        <f t="shared" si="6"/>
        <v>１２月</v>
      </c>
      <c r="N46" s="349" t="str">
        <f t="shared" si="6"/>
        <v>１月</v>
      </c>
      <c r="O46" s="349" t="str">
        <f t="shared" si="6"/>
        <v>２月</v>
      </c>
      <c r="P46" s="349" t="str">
        <f>P35</f>
        <v>３月</v>
      </c>
      <c r="Q46" s="367" t="s">
        <v>39</v>
      </c>
      <c r="R46" s="1112" t="s">
        <v>322</v>
      </c>
      <c r="S46" s="1113"/>
      <c r="T46" s="1114"/>
    </row>
    <row r="47" spans="2:23">
      <c r="B47" s="738" t="s">
        <v>88</v>
      </c>
      <c r="C47" s="46" t="s">
        <v>483</v>
      </c>
      <c r="D47" s="47" t="s">
        <v>105</v>
      </c>
      <c r="E47" s="143"/>
      <c r="F47" s="143"/>
      <c r="G47" s="143"/>
      <c r="H47" s="143"/>
      <c r="I47" s="143"/>
      <c r="J47" s="143"/>
      <c r="K47" s="143"/>
      <c r="L47" s="143"/>
      <c r="M47" s="143"/>
      <c r="N47" s="143"/>
      <c r="O47" s="143"/>
      <c r="P47" s="143"/>
      <c r="Q47" s="368">
        <f t="shared" ref="Q47:Q75" si="7">SUM(E47:P47)</f>
        <v>0</v>
      </c>
      <c r="R47" s="552"/>
      <c r="S47" s="553"/>
      <c r="T47" s="554"/>
      <c r="W47" s="62">
        <f>Q47</f>
        <v>0</v>
      </c>
    </row>
    <row r="48" spans="2:23">
      <c r="B48" s="739"/>
      <c r="C48" s="50" t="s">
        <v>209</v>
      </c>
      <c r="D48" s="51" t="s">
        <v>89</v>
      </c>
      <c r="E48" s="144"/>
      <c r="F48" s="145"/>
      <c r="G48" s="145"/>
      <c r="H48" s="145"/>
      <c r="I48" s="145"/>
      <c r="J48" s="145"/>
      <c r="K48" s="145"/>
      <c r="L48" s="145"/>
      <c r="M48" s="145"/>
      <c r="N48" s="145"/>
      <c r="O48" s="145"/>
      <c r="P48" s="146"/>
      <c r="Q48" s="369">
        <f t="shared" si="7"/>
        <v>0</v>
      </c>
      <c r="R48" s="558"/>
      <c r="S48" s="556"/>
      <c r="T48" s="557"/>
    </row>
    <row r="49" spans="2:23">
      <c r="B49" s="739"/>
      <c r="C49" s="50" t="s">
        <v>66</v>
      </c>
      <c r="D49" s="76" t="s">
        <v>642</v>
      </c>
      <c r="E49" s="148"/>
      <c r="F49" s="149"/>
      <c r="G49" s="149"/>
      <c r="H49" s="149"/>
      <c r="I49" s="149"/>
      <c r="J49" s="149"/>
      <c r="K49" s="149"/>
      <c r="L49" s="149"/>
      <c r="M49" s="149"/>
      <c r="N49" s="149"/>
      <c r="O49" s="150"/>
      <c r="P49" s="151"/>
      <c r="Q49" s="370">
        <f t="shared" si="7"/>
        <v>0</v>
      </c>
      <c r="R49" s="558"/>
      <c r="S49" s="556"/>
      <c r="T49" s="557"/>
    </row>
    <row r="50" spans="2:23">
      <c r="B50" s="739"/>
      <c r="C50" s="50" t="s">
        <v>206</v>
      </c>
      <c r="D50" s="76" t="s">
        <v>70</v>
      </c>
      <c r="E50" s="148"/>
      <c r="F50" s="149"/>
      <c r="G50" s="149"/>
      <c r="H50" s="149"/>
      <c r="I50" s="149"/>
      <c r="J50" s="149"/>
      <c r="K50" s="149"/>
      <c r="L50" s="149"/>
      <c r="M50" s="149"/>
      <c r="N50" s="149"/>
      <c r="O50" s="150"/>
      <c r="P50" s="151"/>
      <c r="Q50" s="370">
        <f t="shared" si="7"/>
        <v>0</v>
      </c>
      <c r="R50" s="558"/>
      <c r="S50" s="556"/>
      <c r="T50" s="557"/>
    </row>
    <row r="51" spans="2:23">
      <c r="B51" s="739"/>
      <c r="C51" s="50" t="s">
        <v>205</v>
      </c>
      <c r="D51" s="51" t="s">
        <v>207</v>
      </c>
      <c r="E51" s="148"/>
      <c r="F51" s="149"/>
      <c r="G51" s="149"/>
      <c r="H51" s="149"/>
      <c r="I51" s="149"/>
      <c r="J51" s="149"/>
      <c r="K51" s="149"/>
      <c r="L51" s="149"/>
      <c r="M51" s="149"/>
      <c r="N51" s="149"/>
      <c r="O51" s="150"/>
      <c r="P51" s="151"/>
      <c r="Q51" s="370">
        <f>SUM(E51:P51)</f>
        <v>0</v>
      </c>
      <c r="R51" s="558"/>
      <c r="S51" s="556"/>
      <c r="T51" s="557"/>
    </row>
    <row r="52" spans="2:23">
      <c r="B52" s="739"/>
      <c r="C52" s="50" t="s">
        <v>72</v>
      </c>
      <c r="D52" s="51" t="s">
        <v>70</v>
      </c>
      <c r="E52" s="148"/>
      <c r="F52" s="149"/>
      <c r="G52" s="149"/>
      <c r="H52" s="149"/>
      <c r="I52" s="149"/>
      <c r="J52" s="149"/>
      <c r="K52" s="149"/>
      <c r="L52" s="149"/>
      <c r="M52" s="149"/>
      <c r="N52" s="149"/>
      <c r="O52" s="150"/>
      <c r="P52" s="151"/>
      <c r="Q52" s="370">
        <f t="shared" si="7"/>
        <v>0</v>
      </c>
      <c r="R52" s="558"/>
      <c r="S52" s="556"/>
      <c r="T52" s="557"/>
    </row>
    <row r="53" spans="2:23">
      <c r="B53" s="739"/>
      <c r="C53" s="50" t="s">
        <v>74</v>
      </c>
      <c r="D53" s="51" t="s">
        <v>90</v>
      </c>
      <c r="E53" s="153"/>
      <c r="F53" s="154"/>
      <c r="G53" s="154"/>
      <c r="H53" s="154"/>
      <c r="I53" s="154"/>
      <c r="J53" s="154"/>
      <c r="K53" s="154"/>
      <c r="L53" s="154"/>
      <c r="M53" s="154"/>
      <c r="N53" s="154"/>
      <c r="O53" s="155"/>
      <c r="P53" s="156"/>
      <c r="Q53" s="370">
        <f t="shared" si="7"/>
        <v>0</v>
      </c>
      <c r="R53" s="558"/>
      <c r="S53" s="556"/>
      <c r="T53" s="557"/>
    </row>
    <row r="54" spans="2:23">
      <c r="B54" s="739"/>
      <c r="C54" s="50" t="str">
        <f>C28</f>
        <v>熱源（その他）</v>
      </c>
      <c r="D54" s="55" t="str">
        <f>IF(D28="","",D28)</f>
        <v>L1</v>
      </c>
      <c r="E54" s="549"/>
      <c r="F54" s="549"/>
      <c r="G54" s="549"/>
      <c r="H54" s="549"/>
      <c r="I54" s="549"/>
      <c r="J54" s="549"/>
      <c r="K54" s="549"/>
      <c r="L54" s="549"/>
      <c r="M54" s="549"/>
      <c r="N54" s="549"/>
      <c r="O54" s="550"/>
      <c r="P54" s="550"/>
      <c r="Q54" s="373">
        <f t="shared" si="7"/>
        <v>0</v>
      </c>
      <c r="R54" s="559"/>
      <c r="S54" s="560"/>
      <c r="T54" s="561"/>
    </row>
    <row r="55" spans="2:23">
      <c r="B55" s="738" t="s">
        <v>320</v>
      </c>
      <c r="C55" s="46" t="s">
        <v>483</v>
      </c>
      <c r="D55" s="47" t="s">
        <v>105</v>
      </c>
      <c r="E55" s="730"/>
      <c r="F55" s="731"/>
      <c r="G55" s="731"/>
      <c r="H55" s="731"/>
      <c r="I55" s="731"/>
      <c r="J55" s="731"/>
      <c r="K55" s="731"/>
      <c r="L55" s="731"/>
      <c r="M55" s="731"/>
      <c r="N55" s="731"/>
      <c r="O55" s="731"/>
      <c r="P55" s="732"/>
      <c r="Q55" s="379">
        <f t="shared" si="7"/>
        <v>0</v>
      </c>
      <c r="R55" s="562"/>
      <c r="S55" s="553"/>
      <c r="T55" s="554"/>
      <c r="W55" s="62">
        <f>Q55</f>
        <v>0</v>
      </c>
    </row>
    <row r="56" spans="2:23">
      <c r="B56" s="746" t="s">
        <v>91</v>
      </c>
      <c r="C56" s="46" t="s">
        <v>483</v>
      </c>
      <c r="D56" s="47" t="s">
        <v>105</v>
      </c>
      <c r="E56" s="157"/>
      <c r="F56" s="157"/>
      <c r="G56" s="157"/>
      <c r="H56" s="157"/>
      <c r="I56" s="157"/>
      <c r="J56" s="157"/>
      <c r="K56" s="157"/>
      <c r="L56" s="157"/>
      <c r="M56" s="157"/>
      <c r="N56" s="157"/>
      <c r="O56" s="157"/>
      <c r="P56" s="157"/>
      <c r="Q56" s="371">
        <f t="shared" si="7"/>
        <v>0</v>
      </c>
      <c r="R56" s="566"/>
      <c r="S56" s="567"/>
      <c r="T56" s="568"/>
      <c r="W56" s="62">
        <f>Q56</f>
        <v>0</v>
      </c>
    </row>
    <row r="57" spans="2:23">
      <c r="B57" s="1029" t="s">
        <v>25</v>
      </c>
      <c r="C57" s="46" t="s">
        <v>214</v>
      </c>
      <c r="D57" s="47" t="s">
        <v>89</v>
      </c>
      <c r="E57" s="163"/>
      <c r="F57" s="164"/>
      <c r="G57" s="164"/>
      <c r="H57" s="164"/>
      <c r="I57" s="164"/>
      <c r="J57" s="164"/>
      <c r="K57" s="164"/>
      <c r="L57" s="164"/>
      <c r="M57" s="164"/>
      <c r="N57" s="164"/>
      <c r="O57" s="164"/>
      <c r="P57" s="164"/>
      <c r="Q57" s="371">
        <f t="shared" si="7"/>
        <v>0</v>
      </c>
      <c r="R57" s="552"/>
      <c r="S57" s="553"/>
      <c r="T57" s="554"/>
      <c r="W57" s="62"/>
    </row>
    <row r="58" spans="2:23">
      <c r="B58" s="1030"/>
      <c r="C58" s="50" t="s">
        <v>66</v>
      </c>
      <c r="D58" s="76" t="s">
        <v>642</v>
      </c>
      <c r="E58" s="165"/>
      <c r="F58" s="166"/>
      <c r="G58" s="166"/>
      <c r="H58" s="166"/>
      <c r="I58" s="166"/>
      <c r="J58" s="166"/>
      <c r="K58" s="166"/>
      <c r="L58" s="166"/>
      <c r="M58" s="166"/>
      <c r="N58" s="166"/>
      <c r="O58" s="166"/>
      <c r="P58" s="151"/>
      <c r="Q58" s="372">
        <f>SUM(E58:P58)</f>
        <v>0</v>
      </c>
      <c r="R58" s="558"/>
      <c r="S58" s="556"/>
      <c r="T58" s="557"/>
      <c r="W58" s="49" t="s">
        <v>427</v>
      </c>
    </row>
    <row r="59" spans="2:23">
      <c r="B59" s="1088"/>
      <c r="C59" s="50" t="s">
        <v>206</v>
      </c>
      <c r="D59" s="51" t="s">
        <v>70</v>
      </c>
      <c r="E59" s="168"/>
      <c r="F59" s="169"/>
      <c r="G59" s="169"/>
      <c r="H59" s="169"/>
      <c r="I59" s="169"/>
      <c r="J59" s="169"/>
      <c r="K59" s="169"/>
      <c r="L59" s="169"/>
      <c r="M59" s="169"/>
      <c r="N59" s="169"/>
      <c r="O59" s="169"/>
      <c r="P59" s="170"/>
      <c r="Q59" s="370">
        <f t="shared" si="7"/>
        <v>0</v>
      </c>
      <c r="R59" s="558"/>
      <c r="S59" s="556"/>
      <c r="T59" s="557"/>
    </row>
    <row r="60" spans="2:23">
      <c r="B60" s="1089"/>
      <c r="C60" s="73" t="s">
        <v>205</v>
      </c>
      <c r="D60" s="74" t="s">
        <v>207</v>
      </c>
      <c r="E60" s="171"/>
      <c r="F60" s="172"/>
      <c r="G60" s="172"/>
      <c r="H60" s="172"/>
      <c r="I60" s="172"/>
      <c r="J60" s="172"/>
      <c r="K60" s="172"/>
      <c r="L60" s="172"/>
      <c r="M60" s="172"/>
      <c r="N60" s="172"/>
      <c r="O60" s="172"/>
      <c r="P60" s="173"/>
      <c r="Q60" s="373">
        <f>SUM(E60:P60)</f>
        <v>0</v>
      </c>
      <c r="R60" s="558"/>
      <c r="S60" s="556"/>
      <c r="T60" s="557"/>
    </row>
    <row r="61" spans="2:23">
      <c r="B61" s="1090"/>
      <c r="C61" s="54" t="s">
        <v>72</v>
      </c>
      <c r="D61" s="55" t="s">
        <v>207</v>
      </c>
      <c r="E61" s="172"/>
      <c r="F61" s="172"/>
      <c r="G61" s="172"/>
      <c r="H61" s="172"/>
      <c r="I61" s="172"/>
      <c r="J61" s="172"/>
      <c r="K61" s="172"/>
      <c r="L61" s="172"/>
      <c r="M61" s="172"/>
      <c r="N61" s="172"/>
      <c r="O61" s="172"/>
      <c r="P61" s="173"/>
      <c r="Q61" s="374">
        <f t="shared" si="7"/>
        <v>0</v>
      </c>
      <c r="R61" s="563"/>
      <c r="S61" s="564"/>
      <c r="T61" s="565"/>
    </row>
    <row r="62" spans="2:23" ht="16.5" customHeight="1">
      <c r="B62" s="741" t="s">
        <v>18</v>
      </c>
      <c r="C62" s="46" t="s">
        <v>483</v>
      </c>
      <c r="D62" s="47" t="s">
        <v>105</v>
      </c>
      <c r="E62" s="622"/>
      <c r="F62" s="622"/>
      <c r="G62" s="622"/>
      <c r="H62" s="622"/>
      <c r="I62" s="622"/>
      <c r="J62" s="622"/>
      <c r="K62" s="622"/>
      <c r="L62" s="622"/>
      <c r="M62" s="622"/>
      <c r="N62" s="622"/>
      <c r="O62" s="622"/>
      <c r="P62" s="622"/>
      <c r="Q62" s="371">
        <f t="shared" si="7"/>
        <v>0</v>
      </c>
      <c r="R62" s="566"/>
      <c r="S62" s="567"/>
      <c r="T62" s="568"/>
      <c r="U62" s="458">
        <f>事業報告書!$J$10</f>
        <v>0</v>
      </c>
      <c r="W62" s="62">
        <f>Q62</f>
        <v>0</v>
      </c>
    </row>
    <row r="63" spans="2:23">
      <c r="B63" s="746" t="s">
        <v>19</v>
      </c>
      <c r="C63" s="46" t="s">
        <v>483</v>
      </c>
      <c r="D63" s="47" t="s">
        <v>105</v>
      </c>
      <c r="E63" s="143"/>
      <c r="F63" s="143"/>
      <c r="G63" s="143"/>
      <c r="H63" s="143"/>
      <c r="I63" s="143"/>
      <c r="J63" s="143"/>
      <c r="K63" s="143"/>
      <c r="L63" s="143"/>
      <c r="M63" s="143"/>
      <c r="N63" s="143"/>
      <c r="O63" s="143"/>
      <c r="P63" s="143"/>
      <c r="Q63" s="371">
        <f t="shared" si="7"/>
        <v>0</v>
      </c>
      <c r="R63" s="566"/>
      <c r="S63" s="567"/>
      <c r="T63" s="568"/>
      <c r="U63" s="621"/>
      <c r="W63" s="62">
        <f>Q63</f>
        <v>0</v>
      </c>
    </row>
    <row r="64" spans="2:23">
      <c r="B64" s="746" t="s">
        <v>20</v>
      </c>
      <c r="C64" s="46" t="s">
        <v>483</v>
      </c>
      <c r="D64" s="47" t="s">
        <v>105</v>
      </c>
      <c r="E64" s="143"/>
      <c r="F64" s="143"/>
      <c r="G64" s="143"/>
      <c r="H64" s="143"/>
      <c r="I64" s="143"/>
      <c r="J64" s="143"/>
      <c r="K64" s="143"/>
      <c r="L64" s="143"/>
      <c r="M64" s="143"/>
      <c r="N64" s="143"/>
      <c r="O64" s="143"/>
      <c r="P64" s="143"/>
      <c r="Q64" s="371">
        <f t="shared" si="7"/>
        <v>0</v>
      </c>
      <c r="R64" s="552"/>
      <c r="S64" s="553"/>
      <c r="T64" s="554"/>
      <c r="U64" s="458"/>
      <c r="W64" s="62">
        <f>Q64</f>
        <v>0</v>
      </c>
    </row>
    <row r="65" spans="2:23">
      <c r="B65" s="743"/>
      <c r="C65" s="50" t="s">
        <v>209</v>
      </c>
      <c r="D65" s="51" t="s">
        <v>64</v>
      </c>
      <c r="E65" s="159"/>
      <c r="F65" s="161"/>
      <c r="G65" s="161"/>
      <c r="H65" s="161"/>
      <c r="I65" s="161"/>
      <c r="J65" s="161"/>
      <c r="K65" s="161"/>
      <c r="L65" s="161"/>
      <c r="M65" s="161"/>
      <c r="N65" s="161"/>
      <c r="O65" s="161"/>
      <c r="P65" s="162"/>
      <c r="Q65" s="369">
        <f t="shared" si="7"/>
        <v>0</v>
      </c>
      <c r="R65" s="558"/>
      <c r="S65" s="556"/>
      <c r="T65" s="557"/>
    </row>
    <row r="66" spans="2:23">
      <c r="B66" s="743"/>
      <c r="C66" s="50" t="s">
        <v>66</v>
      </c>
      <c r="D66" s="76" t="s">
        <v>642</v>
      </c>
      <c r="E66" s="168"/>
      <c r="F66" s="176"/>
      <c r="G66" s="169"/>
      <c r="H66" s="169"/>
      <c r="I66" s="169"/>
      <c r="J66" s="169"/>
      <c r="K66" s="169"/>
      <c r="L66" s="169"/>
      <c r="M66" s="169"/>
      <c r="N66" s="169"/>
      <c r="O66" s="169"/>
      <c r="P66" s="170"/>
      <c r="Q66" s="370">
        <f t="shared" si="7"/>
        <v>0</v>
      </c>
      <c r="R66" s="558"/>
      <c r="S66" s="556"/>
      <c r="T66" s="557"/>
    </row>
    <row r="67" spans="2:23">
      <c r="B67" s="743"/>
      <c r="C67" s="50" t="s">
        <v>206</v>
      </c>
      <c r="D67" s="51" t="s">
        <v>70</v>
      </c>
      <c r="E67" s="168"/>
      <c r="F67" s="176"/>
      <c r="G67" s="169"/>
      <c r="H67" s="169"/>
      <c r="I67" s="169"/>
      <c r="J67" s="169"/>
      <c r="K67" s="169"/>
      <c r="L67" s="169"/>
      <c r="M67" s="169"/>
      <c r="N67" s="169"/>
      <c r="O67" s="169"/>
      <c r="P67" s="170"/>
      <c r="Q67" s="370">
        <f t="shared" si="7"/>
        <v>0</v>
      </c>
      <c r="R67" s="558"/>
      <c r="S67" s="556"/>
      <c r="T67" s="557"/>
    </row>
    <row r="68" spans="2:23">
      <c r="B68" s="743"/>
      <c r="C68" s="73" t="s">
        <v>205</v>
      </c>
      <c r="D68" s="74" t="s">
        <v>207</v>
      </c>
      <c r="E68" s="168"/>
      <c r="F68" s="176"/>
      <c r="G68" s="169"/>
      <c r="H68" s="169"/>
      <c r="I68" s="169"/>
      <c r="J68" s="169"/>
      <c r="K68" s="169"/>
      <c r="L68" s="169"/>
      <c r="M68" s="169"/>
      <c r="N68" s="169"/>
      <c r="O68" s="169"/>
      <c r="P68" s="170"/>
      <c r="Q68" s="370">
        <f>SUM(E68:P68)</f>
        <v>0</v>
      </c>
      <c r="R68" s="558"/>
      <c r="S68" s="556"/>
      <c r="T68" s="557"/>
    </row>
    <row r="69" spans="2:23">
      <c r="B69" s="743"/>
      <c r="C69" s="50" t="s">
        <v>72</v>
      </c>
      <c r="D69" s="51" t="s">
        <v>70</v>
      </c>
      <c r="E69" s="168"/>
      <c r="F69" s="176"/>
      <c r="G69" s="169"/>
      <c r="H69" s="169"/>
      <c r="I69" s="169"/>
      <c r="J69" s="169"/>
      <c r="K69" s="169"/>
      <c r="L69" s="169"/>
      <c r="M69" s="169"/>
      <c r="N69" s="169"/>
      <c r="O69" s="169"/>
      <c r="P69" s="170"/>
      <c r="Q69" s="370">
        <f t="shared" si="7"/>
        <v>0</v>
      </c>
      <c r="R69" s="558"/>
      <c r="S69" s="556"/>
      <c r="T69" s="557"/>
    </row>
    <row r="70" spans="2:23">
      <c r="B70" s="744"/>
      <c r="C70" s="50" t="str">
        <f>C29</f>
        <v>給湯（その他）</v>
      </c>
      <c r="D70" s="55" t="str">
        <f>IF(D29="","",D29)</f>
        <v>L2</v>
      </c>
      <c r="E70" s="171"/>
      <c r="F70" s="171"/>
      <c r="G70" s="172"/>
      <c r="H70" s="172"/>
      <c r="I70" s="172"/>
      <c r="J70" s="172"/>
      <c r="K70" s="172"/>
      <c r="L70" s="172"/>
      <c r="M70" s="172"/>
      <c r="N70" s="172"/>
      <c r="O70" s="172"/>
      <c r="P70" s="173"/>
      <c r="Q70" s="374">
        <f t="shared" si="7"/>
        <v>0</v>
      </c>
      <c r="R70" s="563"/>
      <c r="S70" s="564"/>
      <c r="T70" s="565"/>
    </row>
    <row r="71" spans="2:23">
      <c r="B71" s="746" t="s">
        <v>21</v>
      </c>
      <c r="C71" s="46" t="s">
        <v>483</v>
      </c>
      <c r="D71" s="47" t="s">
        <v>105</v>
      </c>
      <c r="E71" s="157"/>
      <c r="F71" s="157"/>
      <c r="G71" s="157"/>
      <c r="H71" s="157"/>
      <c r="I71" s="157"/>
      <c r="J71" s="157"/>
      <c r="K71" s="157"/>
      <c r="L71" s="157"/>
      <c r="M71" s="157"/>
      <c r="N71" s="157"/>
      <c r="O71" s="157"/>
      <c r="P71" s="157"/>
      <c r="Q71" s="371">
        <f t="shared" si="7"/>
        <v>0</v>
      </c>
      <c r="R71" s="566"/>
      <c r="S71" s="567"/>
      <c r="T71" s="568"/>
      <c r="W71" s="62">
        <f>Q71</f>
        <v>0</v>
      </c>
    </row>
    <row r="72" spans="2:23" ht="24">
      <c r="B72" s="747" t="s">
        <v>438</v>
      </c>
      <c r="C72" s="46" t="s">
        <v>483</v>
      </c>
      <c r="D72" s="47" t="s">
        <v>105</v>
      </c>
      <c r="E72" s="157"/>
      <c r="F72" s="157"/>
      <c r="G72" s="157"/>
      <c r="H72" s="157"/>
      <c r="I72" s="157"/>
      <c r="J72" s="157"/>
      <c r="K72" s="157"/>
      <c r="L72" s="157"/>
      <c r="M72" s="157"/>
      <c r="N72" s="157"/>
      <c r="O72" s="157"/>
      <c r="P72" s="157"/>
      <c r="Q72" s="371">
        <f t="shared" si="7"/>
        <v>0</v>
      </c>
      <c r="R72" s="566"/>
      <c r="S72" s="567"/>
      <c r="T72" s="568"/>
      <c r="W72" s="62">
        <f>Q72</f>
        <v>0</v>
      </c>
    </row>
    <row r="73" spans="2:23" ht="24">
      <c r="B73" s="742" t="s">
        <v>439</v>
      </c>
      <c r="C73" s="46" t="s">
        <v>483</v>
      </c>
      <c r="D73" s="47" t="s">
        <v>105</v>
      </c>
      <c r="E73" s="157"/>
      <c r="F73" s="157"/>
      <c r="G73" s="157"/>
      <c r="H73" s="157"/>
      <c r="I73" s="157"/>
      <c r="J73" s="157"/>
      <c r="K73" s="157"/>
      <c r="L73" s="157"/>
      <c r="M73" s="157"/>
      <c r="N73" s="157"/>
      <c r="O73" s="157"/>
      <c r="P73" s="157"/>
      <c r="Q73" s="371">
        <f t="shared" si="7"/>
        <v>0</v>
      </c>
      <c r="R73" s="552"/>
      <c r="S73" s="553"/>
      <c r="T73" s="554"/>
      <c r="W73" s="62">
        <f>Q73</f>
        <v>0</v>
      </c>
    </row>
    <row r="74" spans="2:23">
      <c r="B74" s="748"/>
      <c r="C74" s="50" t="s">
        <v>209</v>
      </c>
      <c r="D74" s="51" t="s">
        <v>64</v>
      </c>
      <c r="E74" s="159"/>
      <c r="F74" s="161"/>
      <c r="G74" s="161"/>
      <c r="H74" s="161"/>
      <c r="I74" s="161"/>
      <c r="J74" s="161"/>
      <c r="K74" s="161"/>
      <c r="L74" s="161"/>
      <c r="M74" s="161"/>
      <c r="N74" s="161"/>
      <c r="O74" s="161"/>
      <c r="P74" s="162"/>
      <c r="Q74" s="369">
        <f t="shared" si="7"/>
        <v>0</v>
      </c>
      <c r="R74" s="555"/>
      <c r="S74" s="556"/>
      <c r="T74" s="557"/>
    </row>
    <row r="75" spans="2:23" ht="17.25" thickBot="1">
      <c r="B75" s="749"/>
      <c r="C75" s="362" t="s">
        <v>66</v>
      </c>
      <c r="D75" s="363" t="s">
        <v>643</v>
      </c>
      <c r="E75" s="375"/>
      <c r="F75" s="376"/>
      <c r="G75" s="376"/>
      <c r="H75" s="376"/>
      <c r="I75" s="376"/>
      <c r="J75" s="376"/>
      <c r="K75" s="376"/>
      <c r="L75" s="376"/>
      <c r="M75" s="376"/>
      <c r="N75" s="376"/>
      <c r="O75" s="376"/>
      <c r="P75" s="377"/>
      <c r="Q75" s="378">
        <f t="shared" si="7"/>
        <v>0</v>
      </c>
      <c r="R75" s="569"/>
      <c r="S75" s="570"/>
      <c r="T75" s="571"/>
    </row>
    <row r="76" spans="2:23" s="45" customFormat="1" ht="12"/>
    <row r="77" spans="2:23" s="45" customFormat="1" ht="12">
      <c r="G77" s="45" t="s">
        <v>134</v>
      </c>
      <c r="K77" s="137"/>
      <c r="L77" s="137"/>
      <c r="M77" s="137"/>
    </row>
    <row r="78" spans="2:23" s="45" customFormat="1" ht="12" customHeight="1">
      <c r="C78" s="1091" t="s">
        <v>256</v>
      </c>
      <c r="D78" s="1091"/>
      <c r="E78" s="1091"/>
      <c r="F78" s="1092"/>
      <c r="G78" s="44"/>
      <c r="H78" s="136" t="s">
        <v>126</v>
      </c>
      <c r="I78" s="1093" t="s">
        <v>101</v>
      </c>
      <c r="J78" s="1094"/>
      <c r="K78" s="1095" t="s">
        <v>102</v>
      </c>
      <c r="L78" s="1096"/>
      <c r="M78" s="1097"/>
      <c r="N78" s="1093" t="s">
        <v>130</v>
      </c>
      <c r="O78" s="1103"/>
      <c r="P78" s="1094"/>
    </row>
    <row r="79" spans="2:23" s="45" customFormat="1" ht="25.5">
      <c r="C79" s="1091"/>
      <c r="D79" s="1091"/>
      <c r="E79" s="1091"/>
      <c r="F79" s="1092"/>
      <c r="G79" s="44"/>
      <c r="H79" s="69" t="s">
        <v>133</v>
      </c>
      <c r="I79" s="136" t="s">
        <v>213</v>
      </c>
      <c r="J79" s="136" t="s">
        <v>127</v>
      </c>
      <c r="K79" s="136" t="s">
        <v>216</v>
      </c>
      <c r="L79" s="136" t="s">
        <v>205</v>
      </c>
      <c r="M79" s="136" t="s">
        <v>128</v>
      </c>
      <c r="N79" s="230" t="s">
        <v>129</v>
      </c>
      <c r="O79" s="676" t="str">
        <f>C54</f>
        <v>熱源（その他）</v>
      </c>
      <c r="P79" s="677" t="str">
        <f>C70</f>
        <v>給湯（その他）</v>
      </c>
    </row>
    <row r="80" spans="2:23" s="45" customFormat="1" ht="16.5" customHeight="1">
      <c r="C80" s="1091"/>
      <c r="D80" s="1091"/>
      <c r="E80" s="1091"/>
      <c r="F80" s="1092"/>
      <c r="G80" s="68" t="s">
        <v>131</v>
      </c>
      <c r="H80" s="198">
        <f>Q16+Q18+Q36+Q39+Q41</f>
        <v>0</v>
      </c>
      <c r="I80" s="198">
        <f>Q20</f>
        <v>0</v>
      </c>
      <c r="J80" s="199">
        <f>Q21</f>
        <v>0</v>
      </c>
      <c r="K80" s="199">
        <f>Q23</f>
        <v>0</v>
      </c>
      <c r="L80" s="199">
        <f>Q24</f>
        <v>0</v>
      </c>
      <c r="M80" s="199">
        <f>Q25</f>
        <v>0</v>
      </c>
      <c r="N80" s="199">
        <f>Q27</f>
        <v>0</v>
      </c>
      <c r="O80" s="199">
        <f>Q28</f>
        <v>0</v>
      </c>
      <c r="P80" s="199">
        <f>Q29</f>
        <v>0</v>
      </c>
    </row>
    <row r="81" spans="2:21" s="45" customFormat="1" ht="16.5" customHeight="1">
      <c r="C81" s="1091"/>
      <c r="D81" s="1091"/>
      <c r="E81" s="1091"/>
      <c r="F81" s="1092"/>
      <c r="G81" s="68" t="s">
        <v>132</v>
      </c>
      <c r="H81" s="198">
        <f>W47+W55+W56+W62+W63+W64+W71+W72+W73</f>
        <v>0</v>
      </c>
      <c r="I81" s="198">
        <f>Q48+Q57+Q65+Q74</f>
        <v>0</v>
      </c>
      <c r="J81" s="199">
        <f>Q49+Q66+Q75+Q58</f>
        <v>0</v>
      </c>
      <c r="K81" s="199">
        <f>Q50+Q59+Q67</f>
        <v>0</v>
      </c>
      <c r="L81" s="199">
        <f>Q51+Q60+Q68</f>
        <v>0</v>
      </c>
      <c r="M81" s="199">
        <f>Q52+Q69+Q61</f>
        <v>0</v>
      </c>
      <c r="N81" s="199">
        <f>Q53</f>
        <v>0</v>
      </c>
      <c r="O81" s="199">
        <f>Q54</f>
        <v>0</v>
      </c>
      <c r="P81" s="199">
        <f>Q70</f>
        <v>0</v>
      </c>
    </row>
    <row r="82" spans="2:21" s="45" customFormat="1" ht="16.5" customHeight="1">
      <c r="C82" s="1091"/>
      <c r="D82" s="1091"/>
      <c r="E82" s="1091"/>
      <c r="F82" s="1092"/>
      <c r="G82" s="44" t="s">
        <v>135</v>
      </c>
      <c r="H82" s="198">
        <f>H80-H81</f>
        <v>0</v>
      </c>
      <c r="I82" s="198">
        <f t="shared" ref="I82:O82" si="8">I80-I81</f>
        <v>0</v>
      </c>
      <c r="J82" s="199">
        <f t="shared" si="8"/>
        <v>0</v>
      </c>
      <c r="K82" s="199">
        <f t="shared" si="8"/>
        <v>0</v>
      </c>
      <c r="L82" s="199">
        <f>L80-L81</f>
        <v>0</v>
      </c>
      <c r="M82" s="199">
        <f t="shared" si="8"/>
        <v>0</v>
      </c>
      <c r="N82" s="199">
        <f t="shared" si="8"/>
        <v>0</v>
      </c>
      <c r="O82" s="199">
        <f t="shared" si="8"/>
        <v>0</v>
      </c>
      <c r="P82" s="513">
        <f>P80-P81</f>
        <v>0</v>
      </c>
    </row>
    <row r="83" spans="2:21" s="45" customFormat="1" ht="12"/>
    <row r="84" spans="2:21" s="45" customFormat="1" ht="17.25" thickBot="1">
      <c r="B84" s="38" t="s">
        <v>188</v>
      </c>
      <c r="D84" s="39"/>
      <c r="E84" s="37"/>
      <c r="F84" s="39"/>
      <c r="G84" s="39"/>
      <c r="H84" s="39"/>
      <c r="I84" s="39"/>
      <c r="J84" s="39"/>
      <c r="K84" s="71"/>
      <c r="L84" s="39"/>
      <c r="M84" s="72"/>
      <c r="N84" s="72"/>
      <c r="O84" s="39"/>
      <c r="P84" s="39"/>
      <c r="Q84" s="39"/>
      <c r="U84" s="458">
        <f>事業報告書!$J$10</f>
        <v>0</v>
      </c>
    </row>
    <row r="85" spans="2:21" s="45" customFormat="1" ht="12">
      <c r="B85" s="1026"/>
      <c r="C85" s="1027"/>
      <c r="D85" s="1028"/>
      <c r="E85" s="349" t="str">
        <f t="shared" ref="E85:P85" si="9">E46</f>
        <v>４月</v>
      </c>
      <c r="F85" s="349" t="str">
        <f t="shared" si="9"/>
        <v>５月</v>
      </c>
      <c r="G85" s="349" t="str">
        <f t="shared" si="9"/>
        <v>６月</v>
      </c>
      <c r="H85" s="349" t="str">
        <f t="shared" si="9"/>
        <v>７月</v>
      </c>
      <c r="I85" s="349" t="str">
        <f t="shared" si="9"/>
        <v>８月</v>
      </c>
      <c r="J85" s="349" t="str">
        <f t="shared" si="9"/>
        <v>９月</v>
      </c>
      <c r="K85" s="349" t="str">
        <f t="shared" si="9"/>
        <v>１０月</v>
      </c>
      <c r="L85" s="349" t="str">
        <f t="shared" si="9"/>
        <v>１１月</v>
      </c>
      <c r="M85" s="349" t="str">
        <f t="shared" si="9"/>
        <v>１２月</v>
      </c>
      <c r="N85" s="349" t="str">
        <f t="shared" si="9"/>
        <v>１月</v>
      </c>
      <c r="O85" s="349" t="str">
        <f t="shared" si="9"/>
        <v>２月</v>
      </c>
      <c r="P85" s="349" t="str">
        <f t="shared" si="9"/>
        <v>３月</v>
      </c>
      <c r="Q85" s="367" t="s">
        <v>39</v>
      </c>
    </row>
    <row r="86" spans="2:21" s="45" customFormat="1" ht="22.5" customHeight="1">
      <c r="B86" s="751" t="s">
        <v>100</v>
      </c>
      <c r="C86" s="46" t="s">
        <v>483</v>
      </c>
      <c r="D86" s="47" t="s">
        <v>105</v>
      </c>
      <c r="E86" s="200">
        <f t="shared" ref="E86:P86" si="10">E47+E56+E62+E63+E64+E71+E72+E73+E55</f>
        <v>0</v>
      </c>
      <c r="F86" s="200">
        <f t="shared" si="10"/>
        <v>0</v>
      </c>
      <c r="G86" s="200">
        <f t="shared" si="10"/>
        <v>0</v>
      </c>
      <c r="H86" s="200">
        <f t="shared" si="10"/>
        <v>0</v>
      </c>
      <c r="I86" s="200">
        <f t="shared" si="10"/>
        <v>0</v>
      </c>
      <c r="J86" s="200">
        <f t="shared" si="10"/>
        <v>0</v>
      </c>
      <c r="K86" s="200">
        <f t="shared" si="10"/>
        <v>0</v>
      </c>
      <c r="L86" s="200">
        <f t="shared" si="10"/>
        <v>0</v>
      </c>
      <c r="M86" s="200">
        <f t="shared" si="10"/>
        <v>0</v>
      </c>
      <c r="N86" s="200">
        <f t="shared" si="10"/>
        <v>0</v>
      </c>
      <c r="O86" s="200">
        <f t="shared" si="10"/>
        <v>0</v>
      </c>
      <c r="P86" s="200">
        <f t="shared" si="10"/>
        <v>0</v>
      </c>
      <c r="Q86" s="368">
        <f t="shared" ref="Q86:Q100" si="11">SUM(E86:P86)</f>
        <v>0</v>
      </c>
    </row>
    <row r="87" spans="2:21">
      <c r="B87" s="1081" t="s">
        <v>101</v>
      </c>
      <c r="C87" s="46" t="s">
        <v>209</v>
      </c>
      <c r="D87" s="47" t="s">
        <v>89</v>
      </c>
      <c r="E87" s="201">
        <f t="shared" ref="E87:P88" si="12">E48+E57+E65+E74</f>
        <v>0</v>
      </c>
      <c r="F87" s="201">
        <f t="shared" si="12"/>
        <v>0</v>
      </c>
      <c r="G87" s="201">
        <f t="shared" si="12"/>
        <v>0</v>
      </c>
      <c r="H87" s="201">
        <f t="shared" si="12"/>
        <v>0</v>
      </c>
      <c r="I87" s="201">
        <f t="shared" si="12"/>
        <v>0</v>
      </c>
      <c r="J87" s="201">
        <f t="shared" si="12"/>
        <v>0</v>
      </c>
      <c r="K87" s="201">
        <f t="shared" si="12"/>
        <v>0</v>
      </c>
      <c r="L87" s="201">
        <f t="shared" si="12"/>
        <v>0</v>
      </c>
      <c r="M87" s="201">
        <f t="shared" si="12"/>
        <v>0</v>
      </c>
      <c r="N87" s="201">
        <f t="shared" si="12"/>
        <v>0</v>
      </c>
      <c r="O87" s="201">
        <f t="shared" si="12"/>
        <v>0</v>
      </c>
      <c r="P87" s="201">
        <f t="shared" si="12"/>
        <v>0</v>
      </c>
      <c r="Q87" s="371">
        <f t="shared" si="11"/>
        <v>0</v>
      </c>
    </row>
    <row r="88" spans="2:21">
      <c r="B88" s="1082"/>
      <c r="C88" s="54" t="s">
        <v>66</v>
      </c>
      <c r="D88" s="55" t="s">
        <v>643</v>
      </c>
      <c r="E88" s="241">
        <f t="shared" si="12"/>
        <v>0</v>
      </c>
      <c r="F88" s="241">
        <f t="shared" si="12"/>
        <v>0</v>
      </c>
      <c r="G88" s="241">
        <f t="shared" si="12"/>
        <v>0</v>
      </c>
      <c r="H88" s="241">
        <f t="shared" si="12"/>
        <v>0</v>
      </c>
      <c r="I88" s="241">
        <f t="shared" si="12"/>
        <v>0</v>
      </c>
      <c r="J88" s="241">
        <f t="shared" si="12"/>
        <v>0</v>
      </c>
      <c r="K88" s="241">
        <f t="shared" si="12"/>
        <v>0</v>
      </c>
      <c r="L88" s="241">
        <f t="shared" si="12"/>
        <v>0</v>
      </c>
      <c r="M88" s="241">
        <f t="shared" si="12"/>
        <v>0</v>
      </c>
      <c r="N88" s="241">
        <f t="shared" si="12"/>
        <v>0</v>
      </c>
      <c r="O88" s="241">
        <f t="shared" si="12"/>
        <v>0</v>
      </c>
      <c r="P88" s="241">
        <f t="shared" si="12"/>
        <v>0</v>
      </c>
      <c r="Q88" s="374">
        <f t="shared" si="11"/>
        <v>0</v>
      </c>
    </row>
    <row r="89" spans="2:21">
      <c r="B89" s="1081" t="s">
        <v>102</v>
      </c>
      <c r="C89" s="46" t="s">
        <v>206</v>
      </c>
      <c r="D89" s="47" t="s">
        <v>103</v>
      </c>
      <c r="E89" s="242">
        <f t="shared" ref="E89:P91" si="13">E50+E59+E67</f>
        <v>0</v>
      </c>
      <c r="F89" s="242">
        <f t="shared" si="13"/>
        <v>0</v>
      </c>
      <c r="G89" s="242">
        <f t="shared" si="13"/>
        <v>0</v>
      </c>
      <c r="H89" s="242">
        <f t="shared" si="13"/>
        <v>0</v>
      </c>
      <c r="I89" s="242">
        <f t="shared" si="13"/>
        <v>0</v>
      </c>
      <c r="J89" s="242">
        <f t="shared" si="13"/>
        <v>0</v>
      </c>
      <c r="K89" s="242">
        <f t="shared" si="13"/>
        <v>0</v>
      </c>
      <c r="L89" s="242">
        <f t="shared" si="13"/>
        <v>0</v>
      </c>
      <c r="M89" s="242">
        <f t="shared" si="13"/>
        <v>0</v>
      </c>
      <c r="N89" s="242">
        <f t="shared" si="13"/>
        <v>0</v>
      </c>
      <c r="O89" s="242">
        <f t="shared" si="13"/>
        <v>0</v>
      </c>
      <c r="P89" s="242">
        <f t="shared" si="13"/>
        <v>0</v>
      </c>
      <c r="Q89" s="379">
        <f>SUM(E89:P89)</f>
        <v>0</v>
      </c>
    </row>
    <row r="90" spans="2:21">
      <c r="B90" s="1083"/>
      <c r="C90" s="134" t="s">
        <v>205</v>
      </c>
      <c r="D90" s="135" t="s">
        <v>207</v>
      </c>
      <c r="E90" s="243">
        <f t="shared" si="13"/>
        <v>0</v>
      </c>
      <c r="F90" s="243">
        <f t="shared" si="13"/>
        <v>0</v>
      </c>
      <c r="G90" s="243">
        <f t="shared" si="13"/>
        <v>0</v>
      </c>
      <c r="H90" s="243">
        <f t="shared" si="13"/>
        <v>0</v>
      </c>
      <c r="I90" s="243">
        <f t="shared" si="13"/>
        <v>0</v>
      </c>
      <c r="J90" s="243">
        <f t="shared" si="13"/>
        <v>0</v>
      </c>
      <c r="K90" s="243">
        <f t="shared" si="13"/>
        <v>0</v>
      </c>
      <c r="L90" s="243">
        <f t="shared" si="13"/>
        <v>0</v>
      </c>
      <c r="M90" s="243">
        <f t="shared" si="13"/>
        <v>0</v>
      </c>
      <c r="N90" s="243">
        <f t="shared" si="13"/>
        <v>0</v>
      </c>
      <c r="O90" s="243">
        <f t="shared" si="13"/>
        <v>0</v>
      </c>
      <c r="P90" s="243">
        <f t="shared" si="13"/>
        <v>0</v>
      </c>
      <c r="Q90" s="380">
        <f>SUM(E90:P90)</f>
        <v>0</v>
      </c>
    </row>
    <row r="91" spans="2:21">
      <c r="B91" s="1082"/>
      <c r="C91" s="54" t="s">
        <v>72</v>
      </c>
      <c r="D91" s="55" t="s">
        <v>103</v>
      </c>
      <c r="E91" s="241">
        <f t="shared" si="13"/>
        <v>0</v>
      </c>
      <c r="F91" s="241">
        <f t="shared" si="13"/>
        <v>0</v>
      </c>
      <c r="G91" s="241">
        <f t="shared" si="13"/>
        <v>0</v>
      </c>
      <c r="H91" s="241">
        <f t="shared" si="13"/>
        <v>0</v>
      </c>
      <c r="I91" s="241">
        <f t="shared" si="13"/>
        <v>0</v>
      </c>
      <c r="J91" s="241">
        <f t="shared" si="13"/>
        <v>0</v>
      </c>
      <c r="K91" s="241">
        <f t="shared" si="13"/>
        <v>0</v>
      </c>
      <c r="L91" s="241">
        <f t="shared" si="13"/>
        <v>0</v>
      </c>
      <c r="M91" s="241">
        <f t="shared" si="13"/>
        <v>0</v>
      </c>
      <c r="N91" s="241">
        <f t="shared" si="13"/>
        <v>0</v>
      </c>
      <c r="O91" s="241">
        <f t="shared" si="13"/>
        <v>0</v>
      </c>
      <c r="P91" s="241">
        <f t="shared" si="13"/>
        <v>0</v>
      </c>
      <c r="Q91" s="374">
        <f t="shared" si="11"/>
        <v>0</v>
      </c>
    </row>
    <row r="92" spans="2:21">
      <c r="B92" s="1083" t="s">
        <v>98</v>
      </c>
      <c r="C92" s="75" t="s">
        <v>74</v>
      </c>
      <c r="D92" s="76" t="s">
        <v>90</v>
      </c>
      <c r="E92" s="244">
        <f t="shared" ref="E92:P93" si="14">E53</f>
        <v>0</v>
      </c>
      <c r="F92" s="244">
        <f t="shared" si="14"/>
        <v>0</v>
      </c>
      <c r="G92" s="244">
        <f t="shared" si="14"/>
        <v>0</v>
      </c>
      <c r="H92" s="244">
        <f t="shared" si="14"/>
        <v>0</v>
      </c>
      <c r="I92" s="244">
        <f t="shared" si="14"/>
        <v>0</v>
      </c>
      <c r="J92" s="244">
        <f t="shared" si="14"/>
        <v>0</v>
      </c>
      <c r="K92" s="244">
        <f t="shared" si="14"/>
        <v>0</v>
      </c>
      <c r="L92" s="244">
        <f t="shared" si="14"/>
        <v>0</v>
      </c>
      <c r="M92" s="244">
        <f t="shared" si="14"/>
        <v>0</v>
      </c>
      <c r="N92" s="244">
        <f t="shared" si="14"/>
        <v>0</v>
      </c>
      <c r="O92" s="244">
        <f t="shared" si="14"/>
        <v>0</v>
      </c>
      <c r="P92" s="244">
        <f t="shared" si="14"/>
        <v>0</v>
      </c>
      <c r="Q92" s="372">
        <f t="shared" si="11"/>
        <v>0</v>
      </c>
    </row>
    <row r="93" spans="2:21">
      <c r="B93" s="1083"/>
      <c r="C93" s="75" t="str">
        <f>C28</f>
        <v>熱源（その他）</v>
      </c>
      <c r="D93" s="76" t="str">
        <f>D28</f>
        <v>L1</v>
      </c>
      <c r="E93" s="244">
        <f t="shared" si="14"/>
        <v>0</v>
      </c>
      <c r="F93" s="244">
        <f t="shared" si="14"/>
        <v>0</v>
      </c>
      <c r="G93" s="244">
        <f t="shared" si="14"/>
        <v>0</v>
      </c>
      <c r="H93" s="244">
        <f t="shared" si="14"/>
        <v>0</v>
      </c>
      <c r="I93" s="244">
        <f t="shared" si="14"/>
        <v>0</v>
      </c>
      <c r="J93" s="244">
        <f t="shared" si="14"/>
        <v>0</v>
      </c>
      <c r="K93" s="244">
        <f t="shared" si="14"/>
        <v>0</v>
      </c>
      <c r="L93" s="244">
        <f t="shared" si="14"/>
        <v>0</v>
      </c>
      <c r="M93" s="244">
        <f t="shared" si="14"/>
        <v>0</v>
      </c>
      <c r="N93" s="244">
        <f t="shared" si="14"/>
        <v>0</v>
      </c>
      <c r="O93" s="244">
        <f t="shared" si="14"/>
        <v>0</v>
      </c>
      <c r="P93" s="244">
        <f t="shared" si="14"/>
        <v>0</v>
      </c>
      <c r="Q93" s="372">
        <f>SUM(E93:P93)</f>
        <v>0</v>
      </c>
    </row>
    <row r="94" spans="2:21">
      <c r="B94" s="1082"/>
      <c r="C94" s="50" t="str">
        <f>C29</f>
        <v>給湯（その他）</v>
      </c>
      <c r="D94" s="51" t="str">
        <f>D29</f>
        <v>L2</v>
      </c>
      <c r="E94" s="245">
        <f t="shared" ref="E94:P94" si="15">E70</f>
        <v>0</v>
      </c>
      <c r="F94" s="245">
        <f t="shared" si="15"/>
        <v>0</v>
      </c>
      <c r="G94" s="245">
        <f t="shared" si="15"/>
        <v>0</v>
      </c>
      <c r="H94" s="245">
        <f t="shared" si="15"/>
        <v>0</v>
      </c>
      <c r="I94" s="245">
        <f t="shared" si="15"/>
        <v>0</v>
      </c>
      <c r="J94" s="245">
        <f t="shared" si="15"/>
        <v>0</v>
      </c>
      <c r="K94" s="245">
        <f t="shared" si="15"/>
        <v>0</v>
      </c>
      <c r="L94" s="245">
        <f t="shared" si="15"/>
        <v>0</v>
      </c>
      <c r="M94" s="245">
        <f t="shared" si="15"/>
        <v>0</v>
      </c>
      <c r="N94" s="245">
        <f t="shared" si="15"/>
        <v>0</v>
      </c>
      <c r="O94" s="245">
        <f t="shared" si="15"/>
        <v>0</v>
      </c>
      <c r="P94" s="245">
        <f t="shared" si="15"/>
        <v>0</v>
      </c>
      <c r="Q94" s="370">
        <f t="shared" si="11"/>
        <v>0</v>
      </c>
    </row>
    <row r="95" spans="2:21">
      <c r="B95" s="1098" t="s">
        <v>104</v>
      </c>
      <c r="C95" s="46" t="s">
        <v>80</v>
      </c>
      <c r="D95" s="47" t="s">
        <v>105</v>
      </c>
      <c r="E95" s="251">
        <f t="shared" ref="E95:P98" si="16">E36</f>
        <v>0</v>
      </c>
      <c r="F95" s="251">
        <f t="shared" si="16"/>
        <v>0</v>
      </c>
      <c r="G95" s="251">
        <f t="shared" si="16"/>
        <v>0</v>
      </c>
      <c r="H95" s="251">
        <f t="shared" si="16"/>
        <v>0</v>
      </c>
      <c r="I95" s="251">
        <f t="shared" si="16"/>
        <v>0</v>
      </c>
      <c r="J95" s="251">
        <f t="shared" si="16"/>
        <v>0</v>
      </c>
      <c r="K95" s="251">
        <f t="shared" si="16"/>
        <v>0</v>
      </c>
      <c r="L95" s="251">
        <f t="shared" si="16"/>
        <v>0</v>
      </c>
      <c r="M95" s="251">
        <f t="shared" si="16"/>
        <v>0</v>
      </c>
      <c r="N95" s="251">
        <f t="shared" si="16"/>
        <v>0</v>
      </c>
      <c r="O95" s="251">
        <f t="shared" si="16"/>
        <v>0</v>
      </c>
      <c r="P95" s="251">
        <f t="shared" si="16"/>
        <v>0</v>
      </c>
      <c r="Q95" s="379">
        <f t="shared" si="11"/>
        <v>0</v>
      </c>
    </row>
    <row r="96" spans="2:21">
      <c r="B96" s="1099"/>
      <c r="C96" s="50" t="s">
        <v>81</v>
      </c>
      <c r="D96" s="51" t="s">
        <v>105</v>
      </c>
      <c r="E96" s="252">
        <f t="shared" si="16"/>
        <v>0</v>
      </c>
      <c r="F96" s="245">
        <f t="shared" si="16"/>
        <v>0</v>
      </c>
      <c r="G96" s="245">
        <f t="shared" si="16"/>
        <v>0</v>
      </c>
      <c r="H96" s="245">
        <f t="shared" si="16"/>
        <v>0</v>
      </c>
      <c r="I96" s="245">
        <f t="shared" si="16"/>
        <v>0</v>
      </c>
      <c r="J96" s="245">
        <f t="shared" si="16"/>
        <v>0</v>
      </c>
      <c r="K96" s="245">
        <f t="shared" si="16"/>
        <v>0</v>
      </c>
      <c r="L96" s="245">
        <f t="shared" si="16"/>
        <v>0</v>
      </c>
      <c r="M96" s="245">
        <f t="shared" si="16"/>
        <v>0</v>
      </c>
      <c r="N96" s="245">
        <f t="shared" si="16"/>
        <v>0</v>
      </c>
      <c r="O96" s="245">
        <f t="shared" si="16"/>
        <v>0</v>
      </c>
      <c r="P96" s="253">
        <f t="shared" si="16"/>
        <v>0</v>
      </c>
      <c r="Q96" s="370">
        <f t="shared" si="11"/>
        <v>0</v>
      </c>
    </row>
    <row r="97" spans="2:21">
      <c r="B97" s="1100"/>
      <c r="C97" s="54" t="s">
        <v>82</v>
      </c>
      <c r="D97" s="55" t="s">
        <v>105</v>
      </c>
      <c r="E97" s="244">
        <f t="shared" si="16"/>
        <v>0</v>
      </c>
      <c r="F97" s="244">
        <f t="shared" si="16"/>
        <v>0</v>
      </c>
      <c r="G97" s="244">
        <f t="shared" si="16"/>
        <v>0</v>
      </c>
      <c r="H97" s="244">
        <f t="shared" si="16"/>
        <v>0</v>
      </c>
      <c r="I97" s="244">
        <f t="shared" si="16"/>
        <v>0</v>
      </c>
      <c r="J97" s="244">
        <f t="shared" si="16"/>
        <v>0</v>
      </c>
      <c r="K97" s="244">
        <f t="shared" si="16"/>
        <v>0</v>
      </c>
      <c r="L97" s="244">
        <f t="shared" si="16"/>
        <v>0</v>
      </c>
      <c r="M97" s="244">
        <f t="shared" si="16"/>
        <v>0</v>
      </c>
      <c r="N97" s="244">
        <f t="shared" si="16"/>
        <v>0</v>
      </c>
      <c r="O97" s="244">
        <f t="shared" si="16"/>
        <v>0</v>
      </c>
      <c r="P97" s="244">
        <f t="shared" si="16"/>
        <v>0</v>
      </c>
      <c r="Q97" s="370">
        <f t="shared" si="11"/>
        <v>0</v>
      </c>
    </row>
    <row r="98" spans="2:21">
      <c r="B98" s="381" t="s">
        <v>25</v>
      </c>
      <c r="C98" s="343" t="s">
        <v>83</v>
      </c>
      <c r="D98" s="57" t="s">
        <v>105</v>
      </c>
      <c r="E98" s="254">
        <f t="shared" si="16"/>
        <v>0</v>
      </c>
      <c r="F98" s="254">
        <f t="shared" si="16"/>
        <v>0</v>
      </c>
      <c r="G98" s="254">
        <f t="shared" si="16"/>
        <v>0</v>
      </c>
      <c r="H98" s="254">
        <f t="shared" si="16"/>
        <v>0</v>
      </c>
      <c r="I98" s="254">
        <f t="shared" si="16"/>
        <v>0</v>
      </c>
      <c r="J98" s="254">
        <f t="shared" si="16"/>
        <v>0</v>
      </c>
      <c r="K98" s="254">
        <f t="shared" si="16"/>
        <v>0</v>
      </c>
      <c r="L98" s="254">
        <f t="shared" si="16"/>
        <v>0</v>
      </c>
      <c r="M98" s="254">
        <f t="shared" si="16"/>
        <v>0</v>
      </c>
      <c r="N98" s="254">
        <f t="shared" si="16"/>
        <v>0</v>
      </c>
      <c r="O98" s="254">
        <f t="shared" si="16"/>
        <v>0</v>
      </c>
      <c r="P98" s="254">
        <f t="shared" si="16"/>
        <v>0</v>
      </c>
      <c r="Q98" s="382">
        <f t="shared" si="11"/>
        <v>0</v>
      </c>
    </row>
    <row r="99" spans="2:21" ht="20.25" customHeight="1">
      <c r="B99" s="1101" t="s">
        <v>106</v>
      </c>
      <c r="C99" s="75" t="s">
        <v>85</v>
      </c>
      <c r="D99" s="76" t="s">
        <v>105</v>
      </c>
      <c r="E99" s="244">
        <f t="shared" ref="E99:P100" si="17">E41</f>
        <v>0</v>
      </c>
      <c r="F99" s="244">
        <f t="shared" si="17"/>
        <v>0</v>
      </c>
      <c r="G99" s="244">
        <f t="shared" si="17"/>
        <v>0</v>
      </c>
      <c r="H99" s="244">
        <f t="shared" si="17"/>
        <v>0</v>
      </c>
      <c r="I99" s="244">
        <f t="shared" si="17"/>
        <v>0</v>
      </c>
      <c r="J99" s="244">
        <f t="shared" si="17"/>
        <v>0</v>
      </c>
      <c r="K99" s="244">
        <f t="shared" si="17"/>
        <v>0</v>
      </c>
      <c r="L99" s="244">
        <f t="shared" si="17"/>
        <v>0</v>
      </c>
      <c r="M99" s="244">
        <f t="shared" si="17"/>
        <v>0</v>
      </c>
      <c r="N99" s="244">
        <f t="shared" si="17"/>
        <v>0</v>
      </c>
      <c r="O99" s="244">
        <f t="shared" si="17"/>
        <v>0</v>
      </c>
      <c r="P99" s="244">
        <f t="shared" si="17"/>
        <v>0</v>
      </c>
      <c r="Q99" s="372">
        <f t="shared" si="11"/>
        <v>0</v>
      </c>
    </row>
    <row r="100" spans="2:21" ht="17.25" thickBot="1">
      <c r="B100" s="1102"/>
      <c r="C100" s="362" t="s">
        <v>86</v>
      </c>
      <c r="D100" s="363" t="s">
        <v>105</v>
      </c>
      <c r="E100" s="383">
        <f t="shared" si="17"/>
        <v>0</v>
      </c>
      <c r="F100" s="383">
        <f t="shared" si="17"/>
        <v>0</v>
      </c>
      <c r="G100" s="383">
        <f t="shared" si="17"/>
        <v>0</v>
      </c>
      <c r="H100" s="383">
        <f t="shared" si="17"/>
        <v>0</v>
      </c>
      <c r="I100" s="383">
        <f t="shared" si="17"/>
        <v>0</v>
      </c>
      <c r="J100" s="383">
        <f t="shared" si="17"/>
        <v>0</v>
      </c>
      <c r="K100" s="383">
        <f t="shared" si="17"/>
        <v>0</v>
      </c>
      <c r="L100" s="383">
        <f t="shared" si="17"/>
        <v>0</v>
      </c>
      <c r="M100" s="383">
        <f t="shared" si="17"/>
        <v>0</v>
      </c>
      <c r="N100" s="383">
        <f t="shared" si="17"/>
        <v>0</v>
      </c>
      <c r="O100" s="383">
        <f t="shared" si="17"/>
        <v>0</v>
      </c>
      <c r="P100" s="383">
        <f t="shared" si="17"/>
        <v>0</v>
      </c>
      <c r="Q100" s="378">
        <f t="shared" si="11"/>
        <v>0</v>
      </c>
    </row>
    <row r="101" spans="2:21">
      <c r="B101" s="484"/>
      <c r="C101" s="83"/>
      <c r="D101" s="83"/>
      <c r="E101" s="485"/>
      <c r="F101" s="485"/>
      <c r="G101" s="485"/>
      <c r="H101" s="485"/>
      <c r="I101" s="485"/>
      <c r="J101" s="485"/>
      <c r="K101" s="485"/>
      <c r="L101" s="485"/>
      <c r="M101" s="485"/>
      <c r="N101" s="485"/>
      <c r="O101" s="485"/>
      <c r="P101" s="485"/>
      <c r="Q101" s="485"/>
    </row>
    <row r="102" spans="2:21" ht="17.25" thickBot="1">
      <c r="B102" s="38" t="s">
        <v>189</v>
      </c>
      <c r="D102" s="39"/>
      <c r="E102" s="37"/>
      <c r="F102" s="39"/>
      <c r="G102" s="39"/>
      <c r="H102" s="39"/>
      <c r="I102" s="39"/>
      <c r="J102" s="39"/>
      <c r="K102" s="71"/>
      <c r="L102" s="39"/>
      <c r="M102" s="72"/>
      <c r="N102" s="72"/>
      <c r="O102" s="39"/>
      <c r="P102" s="39"/>
      <c r="Q102" s="39"/>
    </row>
    <row r="103" spans="2:21">
      <c r="B103" s="1026"/>
      <c r="C103" s="1027"/>
      <c r="D103" s="1028"/>
      <c r="E103" s="384" t="str">
        <f t="shared" ref="E103:P104" si="18">E85</f>
        <v>４月</v>
      </c>
      <c r="F103" s="384" t="str">
        <f t="shared" si="18"/>
        <v>５月</v>
      </c>
      <c r="G103" s="384" t="str">
        <f t="shared" si="18"/>
        <v>６月</v>
      </c>
      <c r="H103" s="384" t="str">
        <f t="shared" si="18"/>
        <v>７月</v>
      </c>
      <c r="I103" s="384" t="str">
        <f t="shared" si="18"/>
        <v>８月</v>
      </c>
      <c r="J103" s="384" t="str">
        <f t="shared" si="18"/>
        <v>９月</v>
      </c>
      <c r="K103" s="384" t="str">
        <f t="shared" si="18"/>
        <v>１０月</v>
      </c>
      <c r="L103" s="384" t="str">
        <f t="shared" si="18"/>
        <v>１１月</v>
      </c>
      <c r="M103" s="384" t="str">
        <f t="shared" si="18"/>
        <v>１２月</v>
      </c>
      <c r="N103" s="384" t="str">
        <f t="shared" si="18"/>
        <v>１月</v>
      </c>
      <c r="O103" s="384" t="str">
        <f t="shared" si="18"/>
        <v>２月</v>
      </c>
      <c r="P103" s="384" t="str">
        <f t="shared" si="18"/>
        <v>３月</v>
      </c>
      <c r="Q103" s="367" t="s">
        <v>39</v>
      </c>
    </row>
    <row r="104" spans="2:21" ht="36">
      <c r="B104" s="751" t="s">
        <v>107</v>
      </c>
      <c r="C104" s="46" t="s">
        <v>483</v>
      </c>
      <c r="D104" s="47" t="s">
        <v>105</v>
      </c>
      <c r="E104" s="202">
        <f t="shared" si="18"/>
        <v>0</v>
      </c>
      <c r="F104" s="203">
        <f t="shared" si="18"/>
        <v>0</v>
      </c>
      <c r="G104" s="203">
        <f t="shared" si="18"/>
        <v>0</v>
      </c>
      <c r="H104" s="203">
        <f t="shared" si="18"/>
        <v>0</v>
      </c>
      <c r="I104" s="203">
        <f t="shared" si="18"/>
        <v>0</v>
      </c>
      <c r="J104" s="203">
        <f t="shared" si="18"/>
        <v>0</v>
      </c>
      <c r="K104" s="203">
        <f t="shared" si="18"/>
        <v>0</v>
      </c>
      <c r="L104" s="203">
        <f t="shared" si="18"/>
        <v>0</v>
      </c>
      <c r="M104" s="203">
        <f t="shared" si="18"/>
        <v>0</v>
      </c>
      <c r="N104" s="203">
        <f t="shared" si="18"/>
        <v>0</v>
      </c>
      <c r="O104" s="203">
        <f t="shared" si="18"/>
        <v>0</v>
      </c>
      <c r="P104" s="204">
        <f t="shared" si="18"/>
        <v>0</v>
      </c>
      <c r="Q104" s="368">
        <f t="shared" ref="Q104:Q106" si="19">SUM(E104:P104)</f>
        <v>0</v>
      </c>
      <c r="S104" s="785"/>
    </row>
    <row r="105" spans="2:21">
      <c r="B105" s="342" t="s">
        <v>108</v>
      </c>
      <c r="C105" s="77"/>
      <c r="D105" s="57" t="s">
        <v>109</v>
      </c>
      <c r="E105" s="760">
        <f t="shared" ref="E105:P105" si="20">IF($Q$104&lt;&gt;0,ROUND(E104/$Q$104*100,3),0)</f>
        <v>0</v>
      </c>
      <c r="F105" s="205">
        <f t="shared" si="20"/>
        <v>0</v>
      </c>
      <c r="G105" s="205">
        <f t="shared" si="20"/>
        <v>0</v>
      </c>
      <c r="H105" s="205">
        <f t="shared" si="20"/>
        <v>0</v>
      </c>
      <c r="I105" s="205">
        <f t="shared" si="20"/>
        <v>0</v>
      </c>
      <c r="J105" s="205">
        <f t="shared" si="20"/>
        <v>0</v>
      </c>
      <c r="K105" s="205">
        <f t="shared" si="20"/>
        <v>0</v>
      </c>
      <c r="L105" s="205">
        <f t="shared" si="20"/>
        <v>0</v>
      </c>
      <c r="M105" s="205">
        <f t="shared" si="20"/>
        <v>0</v>
      </c>
      <c r="N105" s="205">
        <f t="shared" si="20"/>
        <v>0</v>
      </c>
      <c r="O105" s="205">
        <f t="shared" si="20"/>
        <v>0</v>
      </c>
      <c r="P105" s="206">
        <f t="shared" si="20"/>
        <v>0</v>
      </c>
      <c r="Q105" s="385">
        <f t="shared" si="19"/>
        <v>0</v>
      </c>
    </row>
    <row r="106" spans="2:21" ht="48.75" thickBot="1">
      <c r="B106" s="788" t="s">
        <v>110</v>
      </c>
      <c r="C106" s="787" t="s">
        <v>483</v>
      </c>
      <c r="D106" s="354" t="s">
        <v>105</v>
      </c>
      <c r="E106" s="789">
        <f t="shared" ref="E106:P106" si="21">E104-(E95+E98+E99)</f>
        <v>0</v>
      </c>
      <c r="F106" s="790">
        <f t="shared" si="21"/>
        <v>0</v>
      </c>
      <c r="G106" s="790">
        <f t="shared" si="21"/>
        <v>0</v>
      </c>
      <c r="H106" s="790">
        <f t="shared" si="21"/>
        <v>0</v>
      </c>
      <c r="I106" s="790">
        <f t="shared" si="21"/>
        <v>0</v>
      </c>
      <c r="J106" s="790">
        <f t="shared" si="21"/>
        <v>0</v>
      </c>
      <c r="K106" s="790">
        <f t="shared" si="21"/>
        <v>0</v>
      </c>
      <c r="L106" s="790">
        <f t="shared" si="21"/>
        <v>0</v>
      </c>
      <c r="M106" s="790">
        <f t="shared" si="21"/>
        <v>0</v>
      </c>
      <c r="N106" s="790">
        <f t="shared" si="21"/>
        <v>0</v>
      </c>
      <c r="O106" s="790">
        <f t="shared" si="21"/>
        <v>0</v>
      </c>
      <c r="P106" s="791">
        <f t="shared" si="21"/>
        <v>0</v>
      </c>
      <c r="Q106" s="792">
        <f t="shared" si="19"/>
        <v>0</v>
      </c>
    </row>
    <row r="107" spans="2:21" ht="17.25" thickBot="1">
      <c r="B107" s="38" t="s">
        <v>190</v>
      </c>
      <c r="D107" s="39"/>
      <c r="E107" s="37"/>
      <c r="F107" s="39"/>
      <c r="G107" s="39"/>
      <c r="H107" s="39"/>
      <c r="I107" s="39"/>
      <c r="J107" s="39"/>
      <c r="K107" s="71"/>
      <c r="L107" s="39"/>
      <c r="M107" s="72"/>
      <c r="N107" s="72"/>
      <c r="O107" s="39"/>
      <c r="P107" s="39"/>
      <c r="Q107" s="39"/>
      <c r="U107" s="458">
        <f>事業報告書!$J$10</f>
        <v>0</v>
      </c>
    </row>
    <row r="108" spans="2:21">
      <c r="B108" s="1026"/>
      <c r="C108" s="1027"/>
      <c r="D108" s="1028"/>
      <c r="E108" s="384" t="str">
        <f t="shared" ref="E108:P108" si="22">E103</f>
        <v>４月</v>
      </c>
      <c r="F108" s="384" t="str">
        <f t="shared" si="22"/>
        <v>５月</v>
      </c>
      <c r="G108" s="384" t="str">
        <f t="shared" si="22"/>
        <v>６月</v>
      </c>
      <c r="H108" s="384" t="str">
        <f t="shared" si="22"/>
        <v>７月</v>
      </c>
      <c r="I108" s="384" t="str">
        <f t="shared" si="22"/>
        <v>８月</v>
      </c>
      <c r="J108" s="384" t="str">
        <f t="shared" si="22"/>
        <v>９月</v>
      </c>
      <c r="K108" s="384" t="str">
        <f t="shared" si="22"/>
        <v>１０月</v>
      </c>
      <c r="L108" s="384" t="str">
        <f t="shared" si="22"/>
        <v>１１月</v>
      </c>
      <c r="M108" s="384" t="str">
        <f t="shared" si="22"/>
        <v>１２月</v>
      </c>
      <c r="N108" s="384" t="str">
        <f t="shared" si="22"/>
        <v>１月</v>
      </c>
      <c r="O108" s="384" t="str">
        <f t="shared" si="22"/>
        <v>２月</v>
      </c>
      <c r="P108" s="384" t="str">
        <f t="shared" si="22"/>
        <v>３月</v>
      </c>
      <c r="Q108" s="367" t="s">
        <v>39</v>
      </c>
    </row>
    <row r="109" spans="2:21" ht="48">
      <c r="B109" s="745" t="s">
        <v>111</v>
      </c>
      <c r="C109" s="46" t="s">
        <v>483</v>
      </c>
      <c r="D109" s="47" t="s">
        <v>99</v>
      </c>
      <c r="E109" s="698">
        <f t="shared" ref="E109:P109" si="23">E106*$E$140</f>
        <v>0</v>
      </c>
      <c r="F109" s="711">
        <f t="shared" si="23"/>
        <v>0</v>
      </c>
      <c r="G109" s="711">
        <f t="shared" si="23"/>
        <v>0</v>
      </c>
      <c r="H109" s="711">
        <f t="shared" si="23"/>
        <v>0</v>
      </c>
      <c r="I109" s="711">
        <f t="shared" si="23"/>
        <v>0</v>
      </c>
      <c r="J109" s="711">
        <f t="shared" si="23"/>
        <v>0</v>
      </c>
      <c r="K109" s="711">
        <f t="shared" si="23"/>
        <v>0</v>
      </c>
      <c r="L109" s="711">
        <f t="shared" si="23"/>
        <v>0</v>
      </c>
      <c r="M109" s="711">
        <f t="shared" si="23"/>
        <v>0</v>
      </c>
      <c r="N109" s="711">
        <f t="shared" si="23"/>
        <v>0</v>
      </c>
      <c r="O109" s="711">
        <f t="shared" si="23"/>
        <v>0</v>
      </c>
      <c r="P109" s="704">
        <f t="shared" si="23"/>
        <v>0</v>
      </c>
      <c r="Q109" s="386">
        <f t="shared" ref="Q109:Q124" si="24">SUM(E109:P109)</f>
        <v>0</v>
      </c>
    </row>
    <row r="110" spans="2:21">
      <c r="B110" s="1081" t="s">
        <v>101</v>
      </c>
      <c r="C110" s="46" t="s">
        <v>209</v>
      </c>
      <c r="D110" s="47" t="s">
        <v>99</v>
      </c>
      <c r="E110" s="700">
        <f>E87*$F$140</f>
        <v>0</v>
      </c>
      <c r="F110" s="713">
        <f t="shared" ref="F110:P110" si="25">F87*$F$140</f>
        <v>0</v>
      </c>
      <c r="G110" s="713">
        <f t="shared" si="25"/>
        <v>0</v>
      </c>
      <c r="H110" s="713">
        <f t="shared" si="25"/>
        <v>0</v>
      </c>
      <c r="I110" s="713">
        <f t="shared" si="25"/>
        <v>0</v>
      </c>
      <c r="J110" s="713">
        <f t="shared" si="25"/>
        <v>0</v>
      </c>
      <c r="K110" s="713">
        <f t="shared" si="25"/>
        <v>0</v>
      </c>
      <c r="L110" s="713">
        <f t="shared" si="25"/>
        <v>0</v>
      </c>
      <c r="M110" s="713">
        <f t="shared" si="25"/>
        <v>0</v>
      </c>
      <c r="N110" s="713">
        <f t="shared" si="25"/>
        <v>0</v>
      </c>
      <c r="O110" s="713">
        <f t="shared" si="25"/>
        <v>0</v>
      </c>
      <c r="P110" s="705">
        <f t="shared" si="25"/>
        <v>0</v>
      </c>
      <c r="Q110" s="386">
        <f t="shared" si="24"/>
        <v>0</v>
      </c>
    </row>
    <row r="111" spans="2:21">
      <c r="B111" s="1082"/>
      <c r="C111" s="54" t="s">
        <v>66</v>
      </c>
      <c r="D111" s="55" t="s">
        <v>99</v>
      </c>
      <c r="E111" s="701">
        <f t="shared" ref="E111:P111" si="26">E88*$G$140</f>
        <v>0</v>
      </c>
      <c r="F111" s="714">
        <f t="shared" si="26"/>
        <v>0</v>
      </c>
      <c r="G111" s="714">
        <f t="shared" si="26"/>
        <v>0</v>
      </c>
      <c r="H111" s="714">
        <f t="shared" si="26"/>
        <v>0</v>
      </c>
      <c r="I111" s="714">
        <f t="shared" si="26"/>
        <v>0</v>
      </c>
      <c r="J111" s="714">
        <f t="shared" si="26"/>
        <v>0</v>
      </c>
      <c r="K111" s="714">
        <f t="shared" si="26"/>
        <v>0</v>
      </c>
      <c r="L111" s="714">
        <f t="shared" si="26"/>
        <v>0</v>
      </c>
      <c r="M111" s="714">
        <f t="shared" si="26"/>
        <v>0</v>
      </c>
      <c r="N111" s="714">
        <f t="shared" si="26"/>
        <v>0</v>
      </c>
      <c r="O111" s="714">
        <f t="shared" si="26"/>
        <v>0</v>
      </c>
      <c r="P111" s="706">
        <f t="shared" si="26"/>
        <v>0</v>
      </c>
      <c r="Q111" s="388">
        <f t="shared" si="24"/>
        <v>0</v>
      </c>
    </row>
    <row r="112" spans="2:21">
      <c r="B112" s="1081" t="s">
        <v>102</v>
      </c>
      <c r="C112" s="75" t="s">
        <v>206</v>
      </c>
      <c r="D112" s="47" t="s">
        <v>99</v>
      </c>
      <c r="E112" s="700">
        <f>E89*$H$140</f>
        <v>0</v>
      </c>
      <c r="F112" s="713">
        <f t="shared" ref="F112:P112" si="27">F89*$H$140</f>
        <v>0</v>
      </c>
      <c r="G112" s="713">
        <f t="shared" si="27"/>
        <v>0</v>
      </c>
      <c r="H112" s="713">
        <f t="shared" si="27"/>
        <v>0</v>
      </c>
      <c r="I112" s="713">
        <f t="shared" si="27"/>
        <v>0</v>
      </c>
      <c r="J112" s="713">
        <f t="shared" si="27"/>
        <v>0</v>
      </c>
      <c r="K112" s="713">
        <f t="shared" si="27"/>
        <v>0</v>
      </c>
      <c r="L112" s="713">
        <f t="shared" si="27"/>
        <v>0</v>
      </c>
      <c r="M112" s="713">
        <f t="shared" si="27"/>
        <v>0</v>
      </c>
      <c r="N112" s="713">
        <f t="shared" si="27"/>
        <v>0</v>
      </c>
      <c r="O112" s="713">
        <f t="shared" si="27"/>
        <v>0</v>
      </c>
      <c r="P112" s="762">
        <f t="shared" si="27"/>
        <v>0</v>
      </c>
      <c r="Q112" s="386">
        <f t="shared" si="24"/>
        <v>0</v>
      </c>
    </row>
    <row r="113" spans="2:18">
      <c r="B113" s="1083"/>
      <c r="C113" s="134" t="s">
        <v>205</v>
      </c>
      <c r="D113" s="135" t="s">
        <v>99</v>
      </c>
      <c r="E113" s="702">
        <f>E90*$I$140</f>
        <v>0</v>
      </c>
      <c r="F113" s="715">
        <f t="shared" ref="F113:P113" si="28">F90*$I$140</f>
        <v>0</v>
      </c>
      <c r="G113" s="715">
        <f t="shared" si="28"/>
        <v>0</v>
      </c>
      <c r="H113" s="715">
        <f t="shared" si="28"/>
        <v>0</v>
      </c>
      <c r="I113" s="715">
        <f t="shared" si="28"/>
        <v>0</v>
      </c>
      <c r="J113" s="715">
        <f t="shared" si="28"/>
        <v>0</v>
      </c>
      <c r="K113" s="715">
        <f t="shared" si="28"/>
        <v>0</v>
      </c>
      <c r="L113" s="715">
        <f t="shared" si="28"/>
        <v>0</v>
      </c>
      <c r="M113" s="715">
        <f t="shared" si="28"/>
        <v>0</v>
      </c>
      <c r="N113" s="715">
        <f t="shared" si="28"/>
        <v>0</v>
      </c>
      <c r="O113" s="715">
        <f t="shared" si="28"/>
        <v>0</v>
      </c>
      <c r="P113" s="763">
        <f t="shared" si="28"/>
        <v>0</v>
      </c>
      <c r="Q113" s="389">
        <f>SUM(E113:P113)</f>
        <v>0</v>
      </c>
    </row>
    <row r="114" spans="2:18">
      <c r="B114" s="1082"/>
      <c r="C114" s="54" t="s">
        <v>72</v>
      </c>
      <c r="D114" s="55" t="s">
        <v>99</v>
      </c>
      <c r="E114" s="701">
        <f>E91*$J$140</f>
        <v>0</v>
      </c>
      <c r="F114" s="714">
        <f t="shared" ref="F114:P114" si="29">F91*$J$140</f>
        <v>0</v>
      </c>
      <c r="G114" s="714">
        <f t="shared" si="29"/>
        <v>0</v>
      </c>
      <c r="H114" s="714">
        <f t="shared" si="29"/>
        <v>0</v>
      </c>
      <c r="I114" s="714">
        <f t="shared" si="29"/>
        <v>0</v>
      </c>
      <c r="J114" s="714">
        <f t="shared" si="29"/>
        <v>0</v>
      </c>
      <c r="K114" s="714">
        <f t="shared" si="29"/>
        <v>0</v>
      </c>
      <c r="L114" s="714">
        <f t="shared" si="29"/>
        <v>0</v>
      </c>
      <c r="M114" s="714">
        <f t="shared" si="29"/>
        <v>0</v>
      </c>
      <c r="N114" s="714">
        <f t="shared" si="29"/>
        <v>0</v>
      </c>
      <c r="O114" s="714">
        <f t="shared" si="29"/>
        <v>0</v>
      </c>
      <c r="P114" s="764">
        <f t="shared" si="29"/>
        <v>0</v>
      </c>
      <c r="Q114" s="388">
        <f t="shared" si="24"/>
        <v>0</v>
      </c>
    </row>
    <row r="115" spans="2:18">
      <c r="B115" s="1081" t="s">
        <v>98</v>
      </c>
      <c r="C115" s="46" t="s">
        <v>74</v>
      </c>
      <c r="D115" s="47" t="s">
        <v>99</v>
      </c>
      <c r="E115" s="700">
        <f>IF($K$140="",0,E92*$K$140)</f>
        <v>0</v>
      </c>
      <c r="F115" s="713">
        <f t="shared" ref="F115:P115" si="30">IF($K$140="",0,F92*$K$140)</f>
        <v>0</v>
      </c>
      <c r="G115" s="713">
        <f t="shared" si="30"/>
        <v>0</v>
      </c>
      <c r="H115" s="713">
        <f t="shared" si="30"/>
        <v>0</v>
      </c>
      <c r="I115" s="713">
        <f t="shared" si="30"/>
        <v>0</v>
      </c>
      <c r="J115" s="713">
        <f t="shared" si="30"/>
        <v>0</v>
      </c>
      <c r="K115" s="713">
        <f t="shared" si="30"/>
        <v>0</v>
      </c>
      <c r="L115" s="713">
        <f t="shared" si="30"/>
        <v>0</v>
      </c>
      <c r="M115" s="713">
        <f t="shared" si="30"/>
        <v>0</v>
      </c>
      <c r="N115" s="713">
        <f t="shared" si="30"/>
        <v>0</v>
      </c>
      <c r="O115" s="713">
        <f t="shared" si="30"/>
        <v>0</v>
      </c>
      <c r="P115" s="705">
        <f t="shared" si="30"/>
        <v>0</v>
      </c>
      <c r="Q115" s="386">
        <f t="shared" si="24"/>
        <v>0</v>
      </c>
    </row>
    <row r="116" spans="2:18">
      <c r="B116" s="1083"/>
      <c r="C116" s="134" t="str">
        <f>C28</f>
        <v>熱源（その他）</v>
      </c>
      <c r="D116" s="135" t="s">
        <v>99</v>
      </c>
      <c r="E116" s="702">
        <f>IF($L$140="",0,E93*$L$140)</f>
        <v>0</v>
      </c>
      <c r="F116" s="715">
        <f t="shared" ref="F116:P116" si="31">IF($L$140="",0,F93*$L$140)</f>
        <v>0</v>
      </c>
      <c r="G116" s="715">
        <f t="shared" si="31"/>
        <v>0</v>
      </c>
      <c r="H116" s="715">
        <f t="shared" si="31"/>
        <v>0</v>
      </c>
      <c r="I116" s="715">
        <f t="shared" si="31"/>
        <v>0</v>
      </c>
      <c r="J116" s="715">
        <f t="shared" si="31"/>
        <v>0</v>
      </c>
      <c r="K116" s="715">
        <f t="shared" si="31"/>
        <v>0</v>
      </c>
      <c r="L116" s="715">
        <f t="shared" si="31"/>
        <v>0</v>
      </c>
      <c r="M116" s="715">
        <f t="shared" si="31"/>
        <v>0</v>
      </c>
      <c r="N116" s="715">
        <f t="shared" si="31"/>
        <v>0</v>
      </c>
      <c r="O116" s="715">
        <f t="shared" si="31"/>
        <v>0</v>
      </c>
      <c r="P116" s="707">
        <f t="shared" si="31"/>
        <v>0</v>
      </c>
      <c r="Q116" s="389">
        <f>SUM(E116:P116)</f>
        <v>0</v>
      </c>
    </row>
    <row r="117" spans="2:18">
      <c r="B117" s="1082"/>
      <c r="C117" s="54" t="str">
        <f>C29</f>
        <v>給湯（その他）</v>
      </c>
      <c r="D117" s="55" t="s">
        <v>99</v>
      </c>
      <c r="E117" s="701">
        <f>IF($M$140="",0,E94*$M$140)</f>
        <v>0</v>
      </c>
      <c r="F117" s="714">
        <f t="shared" ref="F117:P117" si="32">IF($M$140="",0,F94*$M$140)</f>
        <v>0</v>
      </c>
      <c r="G117" s="714">
        <f t="shared" si="32"/>
        <v>0</v>
      </c>
      <c r="H117" s="714">
        <f t="shared" si="32"/>
        <v>0</v>
      </c>
      <c r="I117" s="714">
        <f t="shared" si="32"/>
        <v>0</v>
      </c>
      <c r="J117" s="714">
        <f t="shared" si="32"/>
        <v>0</v>
      </c>
      <c r="K117" s="714">
        <f t="shared" si="32"/>
        <v>0</v>
      </c>
      <c r="L117" s="714">
        <f t="shared" si="32"/>
        <v>0</v>
      </c>
      <c r="M117" s="714">
        <f t="shared" si="32"/>
        <v>0</v>
      </c>
      <c r="N117" s="714">
        <f t="shared" si="32"/>
        <v>0</v>
      </c>
      <c r="O117" s="714">
        <f t="shared" si="32"/>
        <v>0</v>
      </c>
      <c r="P117" s="706">
        <f t="shared" si="32"/>
        <v>0</v>
      </c>
      <c r="Q117" s="388">
        <f t="shared" si="24"/>
        <v>0</v>
      </c>
    </row>
    <row r="118" spans="2:18">
      <c r="B118" s="1084" t="s">
        <v>112</v>
      </c>
      <c r="C118" s="1085"/>
      <c r="D118" s="57" t="s">
        <v>99</v>
      </c>
      <c r="E118" s="141">
        <f t="shared" ref="E118:P118" si="33">SUM(E109:E117)</f>
        <v>0</v>
      </c>
      <c r="F118" s="716">
        <f t="shared" si="33"/>
        <v>0</v>
      </c>
      <c r="G118" s="716">
        <f t="shared" si="33"/>
        <v>0</v>
      </c>
      <c r="H118" s="716">
        <f t="shared" si="33"/>
        <v>0</v>
      </c>
      <c r="I118" s="716">
        <f t="shared" si="33"/>
        <v>0</v>
      </c>
      <c r="J118" s="716">
        <f t="shared" si="33"/>
        <v>0</v>
      </c>
      <c r="K118" s="716">
        <f t="shared" si="33"/>
        <v>0</v>
      </c>
      <c r="L118" s="716">
        <f t="shared" si="33"/>
        <v>0</v>
      </c>
      <c r="M118" s="716">
        <f t="shared" si="33"/>
        <v>0</v>
      </c>
      <c r="N118" s="716">
        <f t="shared" si="33"/>
        <v>0</v>
      </c>
      <c r="O118" s="716">
        <f t="shared" si="33"/>
        <v>0</v>
      </c>
      <c r="P118" s="142">
        <f t="shared" si="33"/>
        <v>0</v>
      </c>
      <c r="Q118" s="386">
        <f t="shared" si="24"/>
        <v>0</v>
      </c>
    </row>
    <row r="119" spans="2:18">
      <c r="B119" s="1086" t="s">
        <v>423</v>
      </c>
      <c r="C119" s="1087"/>
      <c r="D119" s="57" t="s">
        <v>99</v>
      </c>
      <c r="E119" s="141">
        <f t="shared" ref="E119:P119" si="34">E97*$R$38+E99*$R$41+E100*$R$42</f>
        <v>0</v>
      </c>
      <c r="F119" s="716">
        <f t="shared" si="34"/>
        <v>0</v>
      </c>
      <c r="G119" s="716">
        <f t="shared" si="34"/>
        <v>0</v>
      </c>
      <c r="H119" s="716">
        <f t="shared" si="34"/>
        <v>0</v>
      </c>
      <c r="I119" s="716">
        <f t="shared" si="34"/>
        <v>0</v>
      </c>
      <c r="J119" s="716">
        <f t="shared" si="34"/>
        <v>0</v>
      </c>
      <c r="K119" s="716">
        <f t="shared" si="34"/>
        <v>0</v>
      </c>
      <c r="L119" s="716">
        <f t="shared" si="34"/>
        <v>0</v>
      </c>
      <c r="M119" s="716">
        <f t="shared" si="34"/>
        <v>0</v>
      </c>
      <c r="N119" s="716">
        <f t="shared" si="34"/>
        <v>0</v>
      </c>
      <c r="O119" s="716">
        <f t="shared" si="34"/>
        <v>0</v>
      </c>
      <c r="P119" s="708">
        <f t="shared" si="34"/>
        <v>0</v>
      </c>
      <c r="Q119" s="386">
        <f t="shared" si="24"/>
        <v>0</v>
      </c>
    </row>
    <row r="120" spans="2:18" ht="20.25" customHeight="1">
      <c r="B120" s="1067" t="s">
        <v>125</v>
      </c>
      <c r="C120" s="626" t="s">
        <v>422</v>
      </c>
      <c r="D120" s="47" t="s">
        <v>99</v>
      </c>
      <c r="E120" s="700">
        <f t="shared" ref="E120:P120" si="35">E98*$R$39</f>
        <v>0</v>
      </c>
      <c r="F120" s="713">
        <f t="shared" si="35"/>
        <v>0</v>
      </c>
      <c r="G120" s="713">
        <f t="shared" si="35"/>
        <v>0</v>
      </c>
      <c r="H120" s="713">
        <f t="shared" si="35"/>
        <v>0</v>
      </c>
      <c r="I120" s="713">
        <f t="shared" si="35"/>
        <v>0</v>
      </c>
      <c r="J120" s="713">
        <f t="shared" si="35"/>
        <v>0</v>
      </c>
      <c r="K120" s="713">
        <f t="shared" si="35"/>
        <v>0</v>
      </c>
      <c r="L120" s="713">
        <f t="shared" si="35"/>
        <v>0</v>
      </c>
      <c r="M120" s="713">
        <f t="shared" si="35"/>
        <v>0</v>
      </c>
      <c r="N120" s="713">
        <f t="shared" si="35"/>
        <v>0</v>
      </c>
      <c r="O120" s="713">
        <f t="shared" si="35"/>
        <v>0</v>
      </c>
      <c r="P120" s="705">
        <f t="shared" si="35"/>
        <v>0</v>
      </c>
      <c r="Q120" s="386">
        <f t="shared" si="24"/>
        <v>0</v>
      </c>
    </row>
    <row r="121" spans="2:18" ht="20.25" customHeight="1">
      <c r="B121" s="973"/>
      <c r="C121" s="627" t="s">
        <v>420</v>
      </c>
      <c r="D121" s="51" t="s">
        <v>99</v>
      </c>
      <c r="E121" s="699">
        <f t="shared" ref="E121:P121" si="36">E40</f>
        <v>0</v>
      </c>
      <c r="F121" s="712">
        <f t="shared" si="36"/>
        <v>0</v>
      </c>
      <c r="G121" s="712">
        <f t="shared" si="36"/>
        <v>0</v>
      </c>
      <c r="H121" s="712">
        <f t="shared" si="36"/>
        <v>0</v>
      </c>
      <c r="I121" s="712">
        <f t="shared" si="36"/>
        <v>0</v>
      </c>
      <c r="J121" s="712">
        <f t="shared" si="36"/>
        <v>0</v>
      </c>
      <c r="K121" s="712">
        <f t="shared" si="36"/>
        <v>0</v>
      </c>
      <c r="L121" s="712">
        <f t="shared" si="36"/>
        <v>0</v>
      </c>
      <c r="M121" s="712">
        <f t="shared" si="36"/>
        <v>0</v>
      </c>
      <c r="N121" s="712">
        <f t="shared" si="36"/>
        <v>0</v>
      </c>
      <c r="O121" s="712">
        <f t="shared" si="36"/>
        <v>0</v>
      </c>
      <c r="P121" s="709">
        <f t="shared" si="36"/>
        <v>0</v>
      </c>
      <c r="Q121" s="387">
        <f t="shared" si="24"/>
        <v>0</v>
      </c>
    </row>
    <row r="122" spans="2:18" ht="20.25" customHeight="1">
      <c r="B122" s="975"/>
      <c r="C122" s="82" t="s">
        <v>421</v>
      </c>
      <c r="D122" s="55" t="s">
        <v>99</v>
      </c>
      <c r="E122" s="701">
        <f>E120+E121</f>
        <v>0</v>
      </c>
      <c r="F122" s="714">
        <f t="shared" ref="F122:P122" si="37">F120+F121</f>
        <v>0</v>
      </c>
      <c r="G122" s="714">
        <f t="shared" si="37"/>
        <v>0</v>
      </c>
      <c r="H122" s="714">
        <f t="shared" si="37"/>
        <v>0</v>
      </c>
      <c r="I122" s="714">
        <f t="shared" si="37"/>
        <v>0</v>
      </c>
      <c r="J122" s="714">
        <f t="shared" si="37"/>
        <v>0</v>
      </c>
      <c r="K122" s="714">
        <f t="shared" si="37"/>
        <v>0</v>
      </c>
      <c r="L122" s="714">
        <f t="shared" si="37"/>
        <v>0</v>
      </c>
      <c r="M122" s="714">
        <f t="shared" si="37"/>
        <v>0</v>
      </c>
      <c r="N122" s="714">
        <f t="shared" si="37"/>
        <v>0</v>
      </c>
      <c r="O122" s="714">
        <f t="shared" si="37"/>
        <v>0</v>
      </c>
      <c r="P122" s="706">
        <f t="shared" si="37"/>
        <v>0</v>
      </c>
      <c r="Q122" s="388">
        <f t="shared" si="24"/>
        <v>0</v>
      </c>
    </row>
    <row r="123" spans="2:18" ht="7.5" customHeight="1">
      <c r="B123" s="624"/>
      <c r="C123" s="628"/>
      <c r="D123" s="135"/>
      <c r="E123" s="702"/>
      <c r="F123" s="715"/>
      <c r="G123" s="715"/>
      <c r="H123" s="715"/>
      <c r="I123" s="715"/>
      <c r="J123" s="715"/>
      <c r="K123" s="715"/>
      <c r="L123" s="715"/>
      <c r="M123" s="715"/>
      <c r="N123" s="715"/>
      <c r="O123" s="715"/>
      <c r="P123" s="707"/>
      <c r="Q123" s="389"/>
    </row>
    <row r="124" spans="2:18" ht="17.25" thickBot="1">
      <c r="B124" s="954" t="s">
        <v>113</v>
      </c>
      <c r="C124" s="1068"/>
      <c r="D124" s="354" t="s">
        <v>99</v>
      </c>
      <c r="E124" s="703">
        <f>E118+E119</f>
        <v>0</v>
      </c>
      <c r="F124" s="717">
        <f t="shared" ref="F124:P124" si="38">F118+F119</f>
        <v>0</v>
      </c>
      <c r="G124" s="717">
        <f t="shared" si="38"/>
        <v>0</v>
      </c>
      <c r="H124" s="717">
        <f t="shared" si="38"/>
        <v>0</v>
      </c>
      <c r="I124" s="717">
        <f t="shared" si="38"/>
        <v>0</v>
      </c>
      <c r="J124" s="717">
        <f t="shared" si="38"/>
        <v>0</v>
      </c>
      <c r="K124" s="717">
        <f t="shared" si="38"/>
        <v>0</v>
      </c>
      <c r="L124" s="717">
        <f t="shared" si="38"/>
        <v>0</v>
      </c>
      <c r="M124" s="717">
        <f t="shared" si="38"/>
        <v>0</v>
      </c>
      <c r="N124" s="717">
        <f t="shared" si="38"/>
        <v>0</v>
      </c>
      <c r="O124" s="717">
        <f t="shared" si="38"/>
        <v>0</v>
      </c>
      <c r="P124" s="710">
        <f t="shared" si="38"/>
        <v>0</v>
      </c>
      <c r="Q124" s="390">
        <f t="shared" si="24"/>
        <v>0</v>
      </c>
    </row>
    <row r="125" spans="2:18" ht="9.75" customHeight="1">
      <c r="B125" s="39"/>
      <c r="C125" s="70"/>
      <c r="D125" s="39"/>
      <c r="E125" s="37"/>
      <c r="F125" s="39"/>
      <c r="G125" s="39"/>
      <c r="H125" s="39"/>
      <c r="I125" s="39"/>
      <c r="J125" s="39"/>
      <c r="K125" s="71"/>
      <c r="L125" s="39"/>
      <c r="M125" s="72"/>
      <c r="N125" s="72"/>
      <c r="O125" s="39"/>
      <c r="P125" s="39"/>
      <c r="Q125" s="39"/>
    </row>
    <row r="126" spans="2:18" ht="17.25" thickBot="1">
      <c r="B126" s="38" t="s">
        <v>191</v>
      </c>
      <c r="C126" s="70"/>
      <c r="D126" s="70"/>
      <c r="E126" s="39"/>
      <c r="F126" s="39"/>
      <c r="G126" s="40"/>
      <c r="H126" s="40"/>
      <c r="I126" s="40"/>
      <c r="J126" s="40"/>
      <c r="K126" s="40"/>
      <c r="L126" s="41"/>
      <c r="M126" s="42"/>
      <c r="N126" s="39"/>
      <c r="O126" s="41"/>
      <c r="P126" s="42"/>
      <c r="Q126" s="39"/>
    </row>
    <row r="127" spans="2:18" ht="37.5" customHeight="1">
      <c r="B127" s="84"/>
      <c r="C127" s="1069" t="s">
        <v>352</v>
      </c>
      <c r="D127" s="1070"/>
      <c r="E127" s="758" t="s">
        <v>114</v>
      </c>
      <c r="F127" s="1075" t="s">
        <v>63</v>
      </c>
      <c r="G127" s="1076"/>
      <c r="H127" s="1075" t="s">
        <v>69</v>
      </c>
      <c r="I127" s="1043"/>
      <c r="J127" s="1076"/>
      <c r="K127" s="1075" t="s">
        <v>26</v>
      </c>
      <c r="L127" s="1043"/>
      <c r="M127" s="1080"/>
      <c r="N127" s="139"/>
      <c r="O127" s="83"/>
      <c r="P127" s="139"/>
      <c r="Q127" s="249"/>
    </row>
    <row r="128" spans="2:18" ht="24">
      <c r="B128" s="84"/>
      <c r="C128" s="1071"/>
      <c r="D128" s="1072"/>
      <c r="E128" s="765" t="s">
        <v>483</v>
      </c>
      <c r="F128" s="78" t="s">
        <v>209</v>
      </c>
      <c r="G128" s="81" t="s">
        <v>115</v>
      </c>
      <c r="H128" s="79" t="s">
        <v>206</v>
      </c>
      <c r="I128" s="99" t="s">
        <v>205</v>
      </c>
      <c r="J128" s="80" t="s">
        <v>72</v>
      </c>
      <c r="K128" s="140" t="s">
        <v>74</v>
      </c>
      <c r="L128" s="452" t="str">
        <f>$C$28</f>
        <v>熱源（その他）</v>
      </c>
      <c r="M128" s="392" t="str">
        <f>$C$29</f>
        <v>給湯（その他）</v>
      </c>
      <c r="N128" s="249"/>
      <c r="O128" s="249"/>
      <c r="P128" s="249"/>
      <c r="Q128" s="249"/>
      <c r="R128" s="249"/>
    </row>
    <row r="129" spans="2:21">
      <c r="B129" s="84"/>
      <c r="C129" s="1073"/>
      <c r="D129" s="1074"/>
      <c r="E129" s="759" t="s">
        <v>105</v>
      </c>
      <c r="F129" s="82" t="s">
        <v>89</v>
      </c>
      <c r="G129" s="55" t="s">
        <v>643</v>
      </c>
      <c r="H129" s="54" t="s">
        <v>103</v>
      </c>
      <c r="I129" s="138" t="s">
        <v>207</v>
      </c>
      <c r="J129" s="55" t="s">
        <v>103</v>
      </c>
      <c r="K129" s="344" t="s">
        <v>90</v>
      </c>
      <c r="L129" s="138" t="str">
        <f>IF($D$28="","",$D$28)</f>
        <v>L1</v>
      </c>
      <c r="M129" s="393" t="str">
        <f>IF($D$29="","",$D$29)</f>
        <v>L2</v>
      </c>
      <c r="N129" s="83"/>
      <c r="O129" s="83"/>
      <c r="P129" s="83"/>
      <c r="Q129" s="83"/>
      <c r="R129" s="83"/>
    </row>
    <row r="130" spans="2:21">
      <c r="B130" s="84"/>
      <c r="C130" s="1077" t="s">
        <v>94</v>
      </c>
      <c r="D130" s="1078"/>
      <c r="E130" s="207">
        <f>Q47</f>
        <v>0</v>
      </c>
      <c r="F130" s="208">
        <f>Q48</f>
        <v>0</v>
      </c>
      <c r="G130" s="209">
        <f>Q49</f>
        <v>0</v>
      </c>
      <c r="H130" s="209">
        <f>Q50</f>
        <v>0</v>
      </c>
      <c r="I130" s="209">
        <f>Q51</f>
        <v>0</v>
      </c>
      <c r="J130" s="209">
        <f>Q52</f>
        <v>0</v>
      </c>
      <c r="K130" s="210">
        <f>Q53</f>
        <v>0</v>
      </c>
      <c r="L130" s="231">
        <f>Q54</f>
        <v>0</v>
      </c>
      <c r="M130" s="394"/>
      <c r="N130" s="85"/>
      <c r="O130" s="85"/>
      <c r="P130" s="85"/>
      <c r="Q130" s="85"/>
      <c r="R130" s="86"/>
    </row>
    <row r="131" spans="2:21">
      <c r="B131" s="84"/>
      <c r="C131" s="1047" t="s">
        <v>320</v>
      </c>
      <c r="D131" s="1079"/>
      <c r="E131" s="551">
        <f>Q55</f>
        <v>0</v>
      </c>
      <c r="F131" s="213"/>
      <c r="G131" s="213"/>
      <c r="H131" s="213"/>
      <c r="I131" s="213"/>
      <c r="J131" s="213"/>
      <c r="K131" s="213"/>
      <c r="L131" s="213"/>
      <c r="M131" s="433"/>
      <c r="N131" s="85"/>
      <c r="O131" s="85"/>
      <c r="P131" s="85"/>
      <c r="Q131" s="85"/>
      <c r="R131" s="86"/>
    </row>
    <row r="132" spans="2:21">
      <c r="B132" s="84"/>
      <c r="C132" s="1018" t="s">
        <v>116</v>
      </c>
      <c r="D132" s="1052"/>
      <c r="E132" s="211">
        <f>Q56</f>
        <v>0</v>
      </c>
      <c r="F132" s="213"/>
      <c r="G132" s="213"/>
      <c r="H132" s="213"/>
      <c r="I132" s="213"/>
      <c r="J132" s="213"/>
      <c r="K132" s="214"/>
      <c r="L132" s="232"/>
      <c r="M132" s="395"/>
      <c r="N132" s="85"/>
      <c r="O132" s="85"/>
      <c r="P132" s="85"/>
      <c r="Q132" s="85"/>
      <c r="R132" s="86"/>
    </row>
    <row r="133" spans="2:21" ht="15.95" customHeight="1">
      <c r="B133" s="84"/>
      <c r="C133" s="1018" t="s">
        <v>95</v>
      </c>
      <c r="D133" s="1052"/>
      <c r="E133" s="211">
        <f>Q62</f>
        <v>0</v>
      </c>
      <c r="F133" s="213"/>
      <c r="G133" s="213"/>
      <c r="H133" s="213"/>
      <c r="I133" s="213"/>
      <c r="J133" s="213"/>
      <c r="K133" s="214"/>
      <c r="L133" s="232"/>
      <c r="M133" s="395"/>
      <c r="N133" s="85"/>
      <c r="O133" s="85"/>
      <c r="P133" s="85"/>
      <c r="Q133" s="85"/>
      <c r="R133" s="86"/>
    </row>
    <row r="134" spans="2:21">
      <c r="B134" s="84"/>
      <c r="C134" s="1018" t="s">
        <v>96</v>
      </c>
      <c r="D134" s="1052"/>
      <c r="E134" s="211">
        <f>Q63</f>
        <v>0</v>
      </c>
      <c r="F134" s="213"/>
      <c r="G134" s="213"/>
      <c r="H134" s="213"/>
      <c r="I134" s="213"/>
      <c r="J134" s="213"/>
      <c r="K134" s="214"/>
      <c r="L134" s="232"/>
      <c r="M134" s="395"/>
      <c r="N134" s="85"/>
      <c r="O134" s="85"/>
      <c r="P134" s="85"/>
      <c r="Q134" s="85"/>
      <c r="R134" s="86"/>
    </row>
    <row r="135" spans="2:21">
      <c r="B135" s="84"/>
      <c r="C135" s="1018" t="s">
        <v>93</v>
      </c>
      <c r="D135" s="1052"/>
      <c r="E135" s="211">
        <f>Q64</f>
        <v>0</v>
      </c>
      <c r="F135" s="212">
        <f>Q65</f>
        <v>0</v>
      </c>
      <c r="G135" s="215">
        <f>Q66</f>
        <v>0</v>
      </c>
      <c r="H135" s="215">
        <f>Q67</f>
        <v>0</v>
      </c>
      <c r="I135" s="215">
        <f>Q68</f>
        <v>0</v>
      </c>
      <c r="J135" s="215">
        <f>Q69</f>
        <v>0</v>
      </c>
      <c r="K135" s="235"/>
      <c r="L135" s="234"/>
      <c r="M135" s="396">
        <f>Q70</f>
        <v>0</v>
      </c>
      <c r="N135" s="85"/>
      <c r="O135" s="85"/>
      <c r="P135" s="85"/>
      <c r="Q135" s="85"/>
      <c r="R135" s="86"/>
    </row>
    <row r="136" spans="2:21">
      <c r="B136" s="84"/>
      <c r="C136" s="1018" t="s">
        <v>97</v>
      </c>
      <c r="D136" s="1052"/>
      <c r="E136" s="211">
        <f>Q71</f>
        <v>0</v>
      </c>
      <c r="F136" s="236"/>
      <c r="G136" s="236"/>
      <c r="H136" s="236"/>
      <c r="I136" s="236"/>
      <c r="J136" s="236"/>
      <c r="K136" s="235"/>
      <c r="L136" s="237"/>
      <c r="M136" s="395"/>
      <c r="N136" s="85"/>
      <c r="O136" s="85"/>
      <c r="P136" s="85"/>
      <c r="Q136" s="85"/>
      <c r="R136" s="86"/>
    </row>
    <row r="137" spans="2:21">
      <c r="B137" s="84"/>
      <c r="C137" s="1018" t="s">
        <v>438</v>
      </c>
      <c r="D137" s="1052"/>
      <c r="E137" s="211">
        <f>Q72</f>
        <v>0</v>
      </c>
      <c r="F137" s="236"/>
      <c r="G137" s="236"/>
      <c r="H137" s="678"/>
      <c r="I137" s="678"/>
      <c r="J137" s="678"/>
      <c r="K137" s="679"/>
      <c r="L137" s="680"/>
      <c r="M137" s="681"/>
      <c r="N137" s="85"/>
      <c r="O137" s="85"/>
      <c r="P137" s="85"/>
      <c r="Q137" s="85"/>
      <c r="R137" s="86"/>
    </row>
    <row r="138" spans="2:21">
      <c r="B138" s="84"/>
      <c r="C138" s="1053" t="s">
        <v>442</v>
      </c>
      <c r="D138" s="1054"/>
      <c r="E138" s="216">
        <f>Q73</f>
        <v>0</v>
      </c>
      <c r="F138" s="847">
        <f>Q74</f>
        <v>0</v>
      </c>
      <c r="G138" s="842">
        <f>Q75</f>
        <v>0</v>
      </c>
      <c r="H138" s="238"/>
      <c r="I138" s="238"/>
      <c r="J138" s="238"/>
      <c r="K138" s="239"/>
      <c r="L138" s="240"/>
      <c r="M138" s="397"/>
      <c r="N138" s="85"/>
      <c r="O138" s="85"/>
      <c r="P138" s="85"/>
      <c r="Q138" s="85"/>
      <c r="R138" s="86"/>
    </row>
    <row r="139" spans="2:21">
      <c r="B139" s="84"/>
      <c r="C139" s="1055" t="s">
        <v>39</v>
      </c>
      <c r="D139" s="1056"/>
      <c r="E139" s="217">
        <f t="shared" ref="E139:H139" si="39">SUM(E130:E138)</f>
        <v>0</v>
      </c>
      <c r="F139" s="218">
        <f t="shared" si="39"/>
        <v>0</v>
      </c>
      <c r="G139" s="219">
        <f t="shared" si="39"/>
        <v>0</v>
      </c>
      <c r="H139" s="219">
        <f t="shared" si="39"/>
        <v>0</v>
      </c>
      <c r="I139" s="219">
        <f>SUM(I130:I138)</f>
        <v>0</v>
      </c>
      <c r="J139" s="219">
        <f t="shared" ref="J139:L139" si="40">SUM(J130:J138)</f>
        <v>0</v>
      </c>
      <c r="K139" s="219">
        <f t="shared" si="40"/>
        <v>0</v>
      </c>
      <c r="L139" s="233">
        <f t="shared" si="40"/>
        <v>0</v>
      </c>
      <c r="M139" s="398">
        <f>SUM(M130:M138)</f>
        <v>0</v>
      </c>
      <c r="N139" s="64"/>
      <c r="O139" s="754"/>
      <c r="P139" s="64"/>
      <c r="Q139" s="64"/>
      <c r="R139" s="64"/>
    </row>
    <row r="140" spans="2:21">
      <c r="B140" s="391"/>
      <c r="C140" s="1057" t="s">
        <v>117</v>
      </c>
      <c r="D140" s="1058"/>
      <c r="E140" s="521">
        <f>+R16</f>
        <v>8.6400000000000001E-3</v>
      </c>
      <c r="F140" s="757">
        <f>+R20</f>
        <v>0.04</v>
      </c>
      <c r="G140" s="757">
        <f>R21</f>
        <v>5.0099999999999999E-2</v>
      </c>
      <c r="H140" s="522">
        <f>+R23</f>
        <v>3.8899999999999997E-2</v>
      </c>
      <c r="I140" s="522">
        <f>R24</f>
        <v>3.7999999999999999E-2</v>
      </c>
      <c r="J140" s="522">
        <f>R25</f>
        <v>3.6499999999999998E-2</v>
      </c>
      <c r="K140" s="522" t="str">
        <f>IF(R27="","",R27)</f>
        <v/>
      </c>
      <c r="L140" s="522" t="str">
        <f>IF(R28="","",R28)</f>
        <v/>
      </c>
      <c r="M140" s="786" t="str">
        <f>IF(R29="","",R29)</f>
        <v/>
      </c>
      <c r="N140" s="39"/>
      <c r="O140" s="755"/>
      <c r="P140" s="39"/>
      <c r="Q140" s="39"/>
      <c r="R140" s="39"/>
    </row>
    <row r="141" spans="2:21" ht="17.25" thickBot="1">
      <c r="B141" s="391"/>
      <c r="C141" s="1059"/>
      <c r="D141" s="1060"/>
      <c r="E141" s="399" t="s">
        <v>61</v>
      </c>
      <c r="F141" s="400" t="s">
        <v>65</v>
      </c>
      <c r="G141" s="400" t="s">
        <v>67</v>
      </c>
      <c r="H141" s="400" t="s">
        <v>71</v>
      </c>
      <c r="I141" s="400" t="s">
        <v>71</v>
      </c>
      <c r="J141" s="400" t="s">
        <v>71</v>
      </c>
      <c r="K141" s="400" t="s">
        <v>76</v>
      </c>
      <c r="L141" s="523"/>
      <c r="M141" s="524"/>
      <c r="N141" s="87"/>
      <c r="O141" s="756"/>
      <c r="P141" s="87"/>
      <c r="Q141" s="87"/>
      <c r="R141" s="87"/>
    </row>
    <row r="142" spans="2:21" ht="17.25" thickBot="1">
      <c r="B142" s="38" t="s">
        <v>353</v>
      </c>
      <c r="C142" s="70"/>
      <c r="D142" s="70"/>
      <c r="E142" s="39"/>
      <c r="F142" s="39"/>
      <c r="G142" s="40"/>
      <c r="H142" s="40"/>
      <c r="I142" s="40"/>
      <c r="J142" s="40"/>
      <c r="K142" s="40"/>
      <c r="L142" s="41"/>
      <c r="M142" s="42"/>
      <c r="N142" s="39"/>
      <c r="O142" s="41"/>
      <c r="P142" s="42"/>
      <c r="Q142" s="39"/>
      <c r="U142" s="458">
        <f>事業報告書!$J$10</f>
        <v>0</v>
      </c>
    </row>
    <row r="143" spans="2:21" ht="33.75" customHeight="1">
      <c r="B143" s="84"/>
      <c r="C143" s="1061" t="s">
        <v>352</v>
      </c>
      <c r="D143" s="1062"/>
      <c r="E143" s="776" t="s">
        <v>114</v>
      </c>
      <c r="F143" s="1040" t="s">
        <v>63</v>
      </c>
      <c r="G143" s="1041"/>
      <c r="H143" s="1040" t="s">
        <v>69</v>
      </c>
      <c r="I143" s="1041"/>
      <c r="J143" s="1041"/>
      <c r="K143" s="1042" t="s">
        <v>26</v>
      </c>
      <c r="L143" s="1043"/>
      <c r="M143" s="1044"/>
      <c r="N143" s="1045" t="s">
        <v>200</v>
      </c>
      <c r="O143" s="83"/>
      <c r="P143" s="1049"/>
    </row>
    <row r="144" spans="2:21" ht="24">
      <c r="B144" s="84"/>
      <c r="C144" s="1063"/>
      <c r="D144" s="1064"/>
      <c r="E144" s="765" t="s">
        <v>483</v>
      </c>
      <c r="F144" s="765" t="s">
        <v>209</v>
      </c>
      <c r="G144" s="765" t="s">
        <v>66</v>
      </c>
      <c r="H144" s="765" t="s">
        <v>206</v>
      </c>
      <c r="I144" s="765" t="s">
        <v>205</v>
      </c>
      <c r="J144" s="765" t="s">
        <v>72</v>
      </c>
      <c r="K144" s="78" t="s">
        <v>74</v>
      </c>
      <c r="L144" s="452" t="str">
        <f>$C$28</f>
        <v>熱源（その他）</v>
      </c>
      <c r="M144" s="452" t="str">
        <f>$C$29</f>
        <v>給湯（その他）</v>
      </c>
      <c r="N144" s="1046"/>
      <c r="O144" s="336"/>
      <c r="P144" s="1049"/>
    </row>
    <row r="145" spans="2:18" ht="17.25" thickBot="1">
      <c r="B145" s="84"/>
      <c r="C145" s="1065"/>
      <c r="D145" s="1066"/>
      <c r="E145" s="767" t="s">
        <v>118</v>
      </c>
      <c r="F145" s="767" t="s">
        <v>118</v>
      </c>
      <c r="G145" s="767" t="s">
        <v>118</v>
      </c>
      <c r="H145" s="767" t="s">
        <v>118</v>
      </c>
      <c r="I145" s="767" t="s">
        <v>99</v>
      </c>
      <c r="J145" s="767" t="s">
        <v>118</v>
      </c>
      <c r="K145" s="434" t="s">
        <v>118</v>
      </c>
      <c r="L145" s="362" t="s">
        <v>118</v>
      </c>
      <c r="M145" s="435" t="s">
        <v>99</v>
      </c>
      <c r="N145" s="454" t="s">
        <v>118</v>
      </c>
      <c r="O145" s="83"/>
      <c r="P145" s="83"/>
    </row>
    <row r="146" spans="2:18">
      <c r="B146" s="84"/>
      <c r="C146" s="1050" t="s">
        <v>94</v>
      </c>
      <c r="D146" s="1051"/>
      <c r="E146" s="768">
        <f>+E130*E$140</f>
        <v>0</v>
      </c>
      <c r="F146" s="769">
        <f>+F130*$F$140</f>
        <v>0</v>
      </c>
      <c r="G146" s="769">
        <f>G130*$G$140</f>
        <v>0</v>
      </c>
      <c r="H146" s="769">
        <f>+H130*$H$140</f>
        <v>0</v>
      </c>
      <c r="I146" s="769">
        <f>+I130*$I$140</f>
        <v>0</v>
      </c>
      <c r="J146" s="769">
        <f>+J130*$J$140</f>
        <v>0</v>
      </c>
      <c r="K146" s="766">
        <f>IF($K$140="",0,+K130*$K$140)</f>
        <v>0</v>
      </c>
      <c r="L146" s="442">
        <f>IF($L$140="",0,+L130*$L$140)</f>
        <v>0</v>
      </c>
      <c r="M146" s="453"/>
      <c r="N146" s="455">
        <f t="shared" ref="N146" si="41">SUM(C146:M146)</f>
        <v>0</v>
      </c>
      <c r="O146" s="83"/>
      <c r="P146" s="752"/>
    </row>
    <row r="147" spans="2:18">
      <c r="B147" s="84"/>
      <c r="C147" s="1047" t="s">
        <v>321</v>
      </c>
      <c r="D147" s="1048"/>
      <c r="E147" s="768">
        <f t="shared" ref="E147:E154" si="42">+E131*E$140</f>
        <v>0</v>
      </c>
      <c r="F147" s="770"/>
      <c r="G147" s="770"/>
      <c r="H147" s="770"/>
      <c r="I147" s="770"/>
      <c r="J147" s="770"/>
      <c r="K147" s="443"/>
      <c r="L147" s="443"/>
      <c r="M147" s="453"/>
      <c r="N147" s="455">
        <f>SUM(C147:M147)</f>
        <v>0</v>
      </c>
      <c r="O147" s="336"/>
      <c r="P147" s="752"/>
    </row>
    <row r="148" spans="2:18">
      <c r="B148" s="84"/>
      <c r="C148" s="1022" t="s">
        <v>116</v>
      </c>
      <c r="D148" s="1023"/>
      <c r="E148" s="771">
        <f t="shared" si="42"/>
        <v>0</v>
      </c>
      <c r="F148" s="770"/>
      <c r="G148" s="770"/>
      <c r="H148" s="770"/>
      <c r="I148" s="770"/>
      <c r="J148" s="770"/>
      <c r="K148" s="443"/>
      <c r="L148" s="437"/>
      <c r="M148" s="447"/>
      <c r="N148" s="456">
        <f t="shared" ref="N148:N154" si="43">SUM(C148:M148)</f>
        <v>0</v>
      </c>
      <c r="O148" s="83"/>
      <c r="P148" s="752"/>
    </row>
    <row r="149" spans="2:18">
      <c r="B149" s="84"/>
      <c r="C149" s="1022" t="s">
        <v>95</v>
      </c>
      <c r="D149" s="1023"/>
      <c r="E149" s="771">
        <f t="shared" si="42"/>
        <v>0</v>
      </c>
      <c r="F149" s="770"/>
      <c r="G149" s="770"/>
      <c r="H149" s="770"/>
      <c r="I149" s="770"/>
      <c r="J149" s="770"/>
      <c r="K149" s="443"/>
      <c r="L149" s="437"/>
      <c r="M149" s="447"/>
      <c r="N149" s="456">
        <f t="shared" si="43"/>
        <v>0</v>
      </c>
      <c r="O149" s="83"/>
      <c r="P149" s="752"/>
    </row>
    <row r="150" spans="2:18">
      <c r="B150" s="84"/>
      <c r="C150" s="1022" t="s">
        <v>96</v>
      </c>
      <c r="D150" s="1023"/>
      <c r="E150" s="771">
        <f t="shared" si="42"/>
        <v>0</v>
      </c>
      <c r="F150" s="770"/>
      <c r="G150" s="770"/>
      <c r="H150" s="770"/>
      <c r="I150" s="770"/>
      <c r="J150" s="770"/>
      <c r="K150" s="443"/>
      <c r="L150" s="437"/>
      <c r="M150" s="447"/>
      <c r="N150" s="456">
        <f t="shared" si="43"/>
        <v>0</v>
      </c>
      <c r="O150" s="336"/>
      <c r="P150" s="752"/>
    </row>
    <row r="151" spans="2:18">
      <c r="B151" s="84"/>
      <c r="C151" s="1022" t="s">
        <v>93</v>
      </c>
      <c r="D151" s="1023"/>
      <c r="E151" s="771">
        <f t="shared" si="42"/>
        <v>0</v>
      </c>
      <c r="F151" s="772">
        <f>+F135*$F$140</f>
        <v>0</v>
      </c>
      <c r="G151" s="769">
        <f>G135*$G$140</f>
        <v>0</v>
      </c>
      <c r="H151" s="772">
        <f>+H135*$H$140</f>
        <v>0</v>
      </c>
      <c r="I151" s="772">
        <f>+I135*$I$140</f>
        <v>0</v>
      </c>
      <c r="J151" s="772">
        <f>+J135*$J$140</f>
        <v>0</v>
      </c>
      <c r="K151" s="443"/>
      <c r="L151" s="438"/>
      <c r="M151" s="446">
        <f>IF($M$140="",0,+M135*$M$140)</f>
        <v>0</v>
      </c>
      <c r="N151" s="456">
        <f t="shared" si="43"/>
        <v>0</v>
      </c>
      <c r="O151" s="83"/>
      <c r="P151" s="752"/>
    </row>
    <row r="152" spans="2:18">
      <c r="B152" s="84"/>
      <c r="C152" s="1022" t="s">
        <v>97</v>
      </c>
      <c r="D152" s="1023"/>
      <c r="E152" s="771">
        <f t="shared" si="42"/>
        <v>0</v>
      </c>
      <c r="F152" s="770"/>
      <c r="G152" s="770"/>
      <c r="H152" s="770"/>
      <c r="I152" s="770"/>
      <c r="J152" s="770"/>
      <c r="K152" s="443"/>
      <c r="L152" s="437"/>
      <c r="M152" s="447"/>
      <c r="N152" s="456">
        <f t="shared" si="43"/>
        <v>0</v>
      </c>
      <c r="O152" s="83"/>
      <c r="P152" s="752"/>
    </row>
    <row r="153" spans="2:18">
      <c r="B153" s="84"/>
      <c r="C153" s="1018" t="s">
        <v>438</v>
      </c>
      <c r="D153" s="1019"/>
      <c r="E153" s="771">
        <f t="shared" si="42"/>
        <v>0</v>
      </c>
      <c r="F153" s="770"/>
      <c r="G153" s="770"/>
      <c r="H153" s="770"/>
      <c r="I153" s="770"/>
      <c r="J153" s="770"/>
      <c r="K153" s="443"/>
      <c r="L153" s="437"/>
      <c r="M153" s="447"/>
      <c r="N153" s="456">
        <f t="shared" si="43"/>
        <v>0</v>
      </c>
      <c r="O153" s="336"/>
      <c r="P153" s="752"/>
    </row>
    <row r="154" spans="2:18">
      <c r="B154" s="84"/>
      <c r="C154" s="1018" t="s">
        <v>442</v>
      </c>
      <c r="D154" s="1019"/>
      <c r="E154" s="771">
        <f t="shared" si="42"/>
        <v>0</v>
      </c>
      <c r="F154" s="772">
        <f>+F138*$F$140</f>
        <v>0</v>
      </c>
      <c r="G154" s="769">
        <f>G138*$G$140</f>
        <v>0</v>
      </c>
      <c r="H154" s="770"/>
      <c r="I154" s="770"/>
      <c r="J154" s="770"/>
      <c r="K154" s="443"/>
      <c r="L154" s="437"/>
      <c r="M154" s="447"/>
      <c r="N154" s="456">
        <f t="shared" si="43"/>
        <v>0</v>
      </c>
      <c r="O154" s="83"/>
      <c r="P154" s="752"/>
    </row>
    <row r="155" spans="2:18">
      <c r="B155" s="84"/>
      <c r="C155" s="1020" t="s">
        <v>253</v>
      </c>
      <c r="D155" s="1021"/>
      <c r="E155" s="771">
        <f t="shared" ref="E155" si="44">SUM(E146:E154)</f>
        <v>0</v>
      </c>
      <c r="F155" s="772">
        <f t="shared" ref="F155:M155" si="45">SUM(F146:F154)</f>
        <v>0</v>
      </c>
      <c r="G155" s="772">
        <f t="shared" si="45"/>
        <v>0</v>
      </c>
      <c r="H155" s="773">
        <f t="shared" si="45"/>
        <v>0</v>
      </c>
      <c r="I155" s="773">
        <f t="shared" si="45"/>
        <v>0</v>
      </c>
      <c r="J155" s="773">
        <f t="shared" si="45"/>
        <v>0</v>
      </c>
      <c r="K155" s="450">
        <f t="shared" si="45"/>
        <v>0</v>
      </c>
      <c r="L155" s="439">
        <f t="shared" si="45"/>
        <v>0</v>
      </c>
      <c r="M155" s="451">
        <f t="shared" si="45"/>
        <v>0</v>
      </c>
      <c r="N155" s="456">
        <f t="shared" ref="N155" si="46">SUM(N146:N154)</f>
        <v>0</v>
      </c>
      <c r="O155" s="336"/>
      <c r="P155" s="752"/>
    </row>
    <row r="156" spans="2:18">
      <c r="B156" s="84"/>
      <c r="C156" s="1022" t="s">
        <v>119</v>
      </c>
      <c r="D156" s="1023"/>
      <c r="E156" s="770"/>
      <c r="F156" s="770"/>
      <c r="G156" s="770"/>
      <c r="H156" s="770"/>
      <c r="I156" s="770"/>
      <c r="J156" s="770"/>
      <c r="K156" s="443"/>
      <c r="L156" s="437"/>
      <c r="M156" s="447"/>
      <c r="N156" s="456">
        <f t="shared" ref="N156:N157" si="47">SUM(C156:M156)</f>
        <v>0</v>
      </c>
      <c r="O156" s="83"/>
      <c r="P156" s="752"/>
      <c r="R156" s="67"/>
    </row>
    <row r="157" spans="2:18">
      <c r="B157" s="84"/>
      <c r="C157" s="1022" t="s">
        <v>120</v>
      </c>
      <c r="D157" s="1023"/>
      <c r="E157" s="774"/>
      <c r="F157" s="771">
        <f>Q57*F$140</f>
        <v>0</v>
      </c>
      <c r="G157" s="771">
        <f>Q58*G$140</f>
        <v>0</v>
      </c>
      <c r="H157" s="771">
        <f>Q59*H$140</f>
        <v>0</v>
      </c>
      <c r="I157" s="771">
        <f>Q60*I$140</f>
        <v>0</v>
      </c>
      <c r="J157" s="771">
        <f>Q61*J$140</f>
        <v>0</v>
      </c>
      <c r="K157" s="444"/>
      <c r="L157" s="440"/>
      <c r="M157" s="448"/>
      <c r="N157" s="456">
        <f t="shared" si="47"/>
        <v>0</v>
      </c>
      <c r="O157" s="753"/>
      <c r="P157" s="752"/>
      <c r="R157" s="67"/>
    </row>
    <row r="158" spans="2:18" ht="17.25" thickBot="1">
      <c r="B158" s="84"/>
      <c r="C158" s="1024" t="s">
        <v>39</v>
      </c>
      <c r="D158" s="1025"/>
      <c r="E158" s="775">
        <f>E155+E156+E157</f>
        <v>0</v>
      </c>
      <c r="F158" s="775">
        <f t="shared" ref="F158:M158" si="48">F155+F156+F157</f>
        <v>0</v>
      </c>
      <c r="G158" s="775">
        <f t="shared" si="48"/>
        <v>0</v>
      </c>
      <c r="H158" s="775">
        <f t="shared" si="48"/>
        <v>0</v>
      </c>
      <c r="I158" s="775">
        <f t="shared" si="48"/>
        <v>0</v>
      </c>
      <c r="J158" s="775">
        <f t="shared" si="48"/>
        <v>0</v>
      </c>
      <c r="K158" s="445">
        <f t="shared" si="48"/>
        <v>0</v>
      </c>
      <c r="L158" s="441">
        <f t="shared" si="48"/>
        <v>0</v>
      </c>
      <c r="M158" s="449">
        <f t="shared" si="48"/>
        <v>0</v>
      </c>
      <c r="N158" s="457">
        <f t="shared" ref="N158" si="49">N155+N156+N157</f>
        <v>0</v>
      </c>
      <c r="O158" s="752"/>
      <c r="P158" s="752"/>
      <c r="R158" s="45"/>
    </row>
    <row r="159" spans="2:18">
      <c r="B159" s="70"/>
      <c r="C159" s="39"/>
      <c r="D159" s="70"/>
      <c r="E159" s="39"/>
      <c r="F159" s="39"/>
      <c r="G159" s="40"/>
      <c r="H159" s="40"/>
      <c r="I159" s="40"/>
      <c r="J159" s="40"/>
      <c r="K159" s="40"/>
      <c r="L159" s="41"/>
      <c r="M159" s="42"/>
      <c r="N159" s="39"/>
      <c r="O159" s="41"/>
      <c r="P159" s="42"/>
      <c r="Q159" s="39"/>
    </row>
    <row r="160" spans="2:18" ht="17.25" thickBot="1">
      <c r="B160" s="38" t="s">
        <v>192</v>
      </c>
      <c r="C160" s="39"/>
      <c r="D160" s="70"/>
      <c r="E160" s="39"/>
      <c r="F160" s="39"/>
      <c r="G160" s="40"/>
      <c r="H160" s="40"/>
      <c r="I160" s="40"/>
      <c r="J160" s="40"/>
      <c r="K160" s="40"/>
      <c r="L160" s="41"/>
      <c r="M160" s="42"/>
      <c r="N160" s="39"/>
      <c r="O160" s="41"/>
      <c r="P160" s="42"/>
      <c r="Q160" s="39"/>
    </row>
    <row r="161" spans="2:21" ht="15" customHeight="1">
      <c r="B161" s="1026"/>
      <c r="C161" s="1027"/>
      <c r="D161" s="1028"/>
      <c r="E161" s="384" t="str">
        <f t="shared" ref="E161:P161" si="50">E108</f>
        <v>４月</v>
      </c>
      <c r="F161" s="384" t="str">
        <f t="shared" si="50"/>
        <v>５月</v>
      </c>
      <c r="G161" s="384" t="str">
        <f t="shared" si="50"/>
        <v>６月</v>
      </c>
      <c r="H161" s="384" t="str">
        <f t="shared" si="50"/>
        <v>７月</v>
      </c>
      <c r="I161" s="384" t="str">
        <f t="shared" si="50"/>
        <v>８月</v>
      </c>
      <c r="J161" s="384" t="str">
        <f t="shared" si="50"/>
        <v>９月</v>
      </c>
      <c r="K161" s="384" t="str">
        <f t="shared" si="50"/>
        <v>１０月</v>
      </c>
      <c r="L161" s="384" t="str">
        <f t="shared" si="50"/>
        <v>１１月</v>
      </c>
      <c r="M161" s="384" t="str">
        <f t="shared" si="50"/>
        <v>１２月</v>
      </c>
      <c r="N161" s="384" t="str">
        <f t="shared" si="50"/>
        <v>１月</v>
      </c>
      <c r="O161" s="384" t="str">
        <f t="shared" si="50"/>
        <v>２月</v>
      </c>
      <c r="P161" s="384" t="str">
        <f t="shared" si="50"/>
        <v>３月</v>
      </c>
      <c r="Q161" s="367" t="s">
        <v>39</v>
      </c>
    </row>
    <row r="162" spans="2:21" ht="15" customHeight="1">
      <c r="B162" s="738" t="s">
        <v>88</v>
      </c>
      <c r="C162" s="46" t="s">
        <v>483</v>
      </c>
      <c r="D162" s="47" t="s">
        <v>118</v>
      </c>
      <c r="E162" s="220">
        <f t="shared" ref="E162:P162" si="51">$E$140*E$47</f>
        <v>0</v>
      </c>
      <c r="F162" s="220">
        <f t="shared" si="51"/>
        <v>0</v>
      </c>
      <c r="G162" s="220">
        <f t="shared" si="51"/>
        <v>0</v>
      </c>
      <c r="H162" s="220">
        <f t="shared" si="51"/>
        <v>0</v>
      </c>
      <c r="I162" s="220">
        <f t="shared" si="51"/>
        <v>0</v>
      </c>
      <c r="J162" s="220">
        <f t="shared" si="51"/>
        <v>0</v>
      </c>
      <c r="K162" s="220">
        <f t="shared" si="51"/>
        <v>0</v>
      </c>
      <c r="L162" s="220">
        <f t="shared" si="51"/>
        <v>0</v>
      </c>
      <c r="M162" s="220">
        <f t="shared" si="51"/>
        <v>0</v>
      </c>
      <c r="N162" s="220">
        <f t="shared" si="51"/>
        <v>0</v>
      </c>
      <c r="O162" s="220">
        <f t="shared" si="51"/>
        <v>0</v>
      </c>
      <c r="P162" s="220">
        <f t="shared" si="51"/>
        <v>0</v>
      </c>
      <c r="Q162" s="401">
        <f t="shared" ref="Q162:Q194" si="52">SUM(E162:P162)</f>
        <v>0</v>
      </c>
    </row>
    <row r="163" spans="2:21" ht="15" customHeight="1">
      <c r="B163" s="739"/>
      <c r="C163" s="50" t="s">
        <v>209</v>
      </c>
      <c r="D163" s="51" t="s">
        <v>118</v>
      </c>
      <c r="E163" s="221">
        <f>$F$140*E48</f>
        <v>0</v>
      </c>
      <c r="F163" s="222">
        <f t="shared" ref="F163:P163" si="53">$F$140*F48</f>
        <v>0</v>
      </c>
      <c r="G163" s="222">
        <f t="shared" si="53"/>
        <v>0</v>
      </c>
      <c r="H163" s="222">
        <f t="shared" si="53"/>
        <v>0</v>
      </c>
      <c r="I163" s="222">
        <f t="shared" si="53"/>
        <v>0</v>
      </c>
      <c r="J163" s="222">
        <f t="shared" si="53"/>
        <v>0</v>
      </c>
      <c r="K163" s="222">
        <f t="shared" si="53"/>
        <v>0</v>
      </c>
      <c r="L163" s="222">
        <f t="shared" si="53"/>
        <v>0</v>
      </c>
      <c r="M163" s="222">
        <f t="shared" si="53"/>
        <v>0</v>
      </c>
      <c r="N163" s="222">
        <f t="shared" si="53"/>
        <v>0</v>
      </c>
      <c r="O163" s="222">
        <f t="shared" si="53"/>
        <v>0</v>
      </c>
      <c r="P163" s="223">
        <f t="shared" si="53"/>
        <v>0</v>
      </c>
      <c r="Q163" s="402">
        <f t="shared" si="52"/>
        <v>0</v>
      </c>
    </row>
    <row r="164" spans="2:21" ht="15" customHeight="1">
      <c r="B164" s="739"/>
      <c r="C164" s="50" t="s">
        <v>66</v>
      </c>
      <c r="D164" s="51" t="s">
        <v>118</v>
      </c>
      <c r="E164" s="221">
        <f t="shared" ref="E164:P164" si="54">$G$140*E49</f>
        <v>0</v>
      </c>
      <c r="F164" s="222">
        <f t="shared" si="54"/>
        <v>0</v>
      </c>
      <c r="G164" s="222">
        <f t="shared" si="54"/>
        <v>0</v>
      </c>
      <c r="H164" s="222">
        <f t="shared" si="54"/>
        <v>0</v>
      </c>
      <c r="I164" s="222">
        <f t="shared" si="54"/>
        <v>0</v>
      </c>
      <c r="J164" s="222">
        <f t="shared" si="54"/>
        <v>0</v>
      </c>
      <c r="K164" s="222">
        <f t="shared" si="54"/>
        <v>0</v>
      </c>
      <c r="L164" s="222">
        <f t="shared" si="54"/>
        <v>0</v>
      </c>
      <c r="M164" s="222">
        <f t="shared" si="54"/>
        <v>0</v>
      </c>
      <c r="N164" s="222">
        <f t="shared" si="54"/>
        <v>0</v>
      </c>
      <c r="O164" s="222">
        <f t="shared" si="54"/>
        <v>0</v>
      </c>
      <c r="P164" s="223">
        <f t="shared" si="54"/>
        <v>0</v>
      </c>
      <c r="Q164" s="402">
        <f t="shared" si="52"/>
        <v>0</v>
      </c>
    </row>
    <row r="165" spans="2:21" ht="15" customHeight="1">
      <c r="B165" s="739"/>
      <c r="C165" s="50" t="s">
        <v>206</v>
      </c>
      <c r="D165" s="51" t="s">
        <v>118</v>
      </c>
      <c r="E165" s="221">
        <f>$H$140*E50</f>
        <v>0</v>
      </c>
      <c r="F165" s="222">
        <f t="shared" ref="F165:P165" si="55">$H$140*F50</f>
        <v>0</v>
      </c>
      <c r="G165" s="222">
        <f t="shared" si="55"/>
        <v>0</v>
      </c>
      <c r="H165" s="222">
        <f t="shared" si="55"/>
        <v>0</v>
      </c>
      <c r="I165" s="222">
        <f t="shared" si="55"/>
        <v>0</v>
      </c>
      <c r="J165" s="222">
        <f t="shared" si="55"/>
        <v>0</v>
      </c>
      <c r="K165" s="222">
        <f t="shared" si="55"/>
        <v>0</v>
      </c>
      <c r="L165" s="222">
        <f t="shared" si="55"/>
        <v>0</v>
      </c>
      <c r="M165" s="222">
        <f t="shared" si="55"/>
        <v>0</v>
      </c>
      <c r="N165" s="222">
        <f t="shared" si="55"/>
        <v>0</v>
      </c>
      <c r="O165" s="222">
        <f t="shared" si="55"/>
        <v>0</v>
      </c>
      <c r="P165" s="223">
        <f t="shared" si="55"/>
        <v>0</v>
      </c>
      <c r="Q165" s="402">
        <f t="shared" si="52"/>
        <v>0</v>
      </c>
    </row>
    <row r="166" spans="2:21" ht="15" customHeight="1">
      <c r="B166" s="739"/>
      <c r="C166" s="50" t="s">
        <v>205</v>
      </c>
      <c r="D166" s="51" t="s">
        <v>99</v>
      </c>
      <c r="E166" s="221">
        <f>$I$140*E51</f>
        <v>0</v>
      </c>
      <c r="F166" s="222">
        <f t="shared" ref="F166:P166" si="56">$I$140*F51</f>
        <v>0</v>
      </c>
      <c r="G166" s="222">
        <f t="shared" si="56"/>
        <v>0</v>
      </c>
      <c r="H166" s="222">
        <f t="shared" si="56"/>
        <v>0</v>
      </c>
      <c r="I166" s="222">
        <f t="shared" si="56"/>
        <v>0</v>
      </c>
      <c r="J166" s="222">
        <f t="shared" si="56"/>
        <v>0</v>
      </c>
      <c r="K166" s="222">
        <f t="shared" si="56"/>
        <v>0</v>
      </c>
      <c r="L166" s="222">
        <f t="shared" si="56"/>
        <v>0</v>
      </c>
      <c r="M166" s="222">
        <f t="shared" si="56"/>
        <v>0</v>
      </c>
      <c r="N166" s="222">
        <f t="shared" si="56"/>
        <v>0</v>
      </c>
      <c r="O166" s="222">
        <f t="shared" si="56"/>
        <v>0</v>
      </c>
      <c r="P166" s="223">
        <f t="shared" si="56"/>
        <v>0</v>
      </c>
      <c r="Q166" s="402">
        <f>SUM(E166:P166)</f>
        <v>0</v>
      </c>
    </row>
    <row r="167" spans="2:21" ht="15" customHeight="1">
      <c r="B167" s="739"/>
      <c r="C167" s="50" t="s">
        <v>72</v>
      </c>
      <c r="D167" s="51" t="s">
        <v>118</v>
      </c>
      <c r="E167" s="221">
        <f>$J$140*E52</f>
        <v>0</v>
      </c>
      <c r="F167" s="222">
        <f t="shared" ref="F167:P167" si="57">$J$140*F52</f>
        <v>0</v>
      </c>
      <c r="G167" s="222">
        <f t="shared" si="57"/>
        <v>0</v>
      </c>
      <c r="H167" s="222">
        <f t="shared" si="57"/>
        <v>0</v>
      </c>
      <c r="I167" s="222">
        <f t="shared" si="57"/>
        <v>0</v>
      </c>
      <c r="J167" s="222">
        <f t="shared" si="57"/>
        <v>0</v>
      </c>
      <c r="K167" s="222">
        <f t="shared" si="57"/>
        <v>0</v>
      </c>
      <c r="L167" s="222">
        <f t="shared" si="57"/>
        <v>0</v>
      </c>
      <c r="M167" s="222">
        <f t="shared" si="57"/>
        <v>0</v>
      </c>
      <c r="N167" s="222">
        <f t="shared" si="57"/>
        <v>0</v>
      </c>
      <c r="O167" s="222">
        <f t="shared" si="57"/>
        <v>0</v>
      </c>
      <c r="P167" s="223">
        <f t="shared" si="57"/>
        <v>0</v>
      </c>
      <c r="Q167" s="402">
        <f t="shared" si="52"/>
        <v>0</v>
      </c>
    </row>
    <row r="168" spans="2:21" ht="15" customHeight="1">
      <c r="B168" s="739"/>
      <c r="C168" s="50" t="s">
        <v>74</v>
      </c>
      <c r="D168" s="51" t="s">
        <v>118</v>
      </c>
      <c r="E168" s="221">
        <f>IF($K$140="",0,$K$140*E53)</f>
        <v>0</v>
      </c>
      <c r="F168" s="222">
        <f t="shared" ref="F168:P168" si="58">IF($K$140="",0,$K$140*F53)</f>
        <v>0</v>
      </c>
      <c r="G168" s="222">
        <f t="shared" si="58"/>
        <v>0</v>
      </c>
      <c r="H168" s="222">
        <f t="shared" si="58"/>
        <v>0</v>
      </c>
      <c r="I168" s="222">
        <f t="shared" si="58"/>
        <v>0</v>
      </c>
      <c r="J168" s="222">
        <f t="shared" si="58"/>
        <v>0</v>
      </c>
      <c r="K168" s="222">
        <f t="shared" si="58"/>
        <v>0</v>
      </c>
      <c r="L168" s="222">
        <f t="shared" si="58"/>
        <v>0</v>
      </c>
      <c r="M168" s="222">
        <f t="shared" si="58"/>
        <v>0</v>
      </c>
      <c r="N168" s="222">
        <f t="shared" si="58"/>
        <v>0</v>
      </c>
      <c r="O168" s="222">
        <f t="shared" si="58"/>
        <v>0</v>
      </c>
      <c r="P168" s="223">
        <f t="shared" si="58"/>
        <v>0</v>
      </c>
      <c r="Q168" s="402">
        <f t="shared" si="52"/>
        <v>0</v>
      </c>
    </row>
    <row r="169" spans="2:21" ht="15" customHeight="1">
      <c r="B169" s="739"/>
      <c r="C169" s="50" t="str">
        <f>C28</f>
        <v>熱源（その他）</v>
      </c>
      <c r="D169" s="51" t="s">
        <v>99</v>
      </c>
      <c r="E169" s="224">
        <f>IF($L$140="",0,$L$140*E54)</f>
        <v>0</v>
      </c>
      <c r="F169" s="224">
        <f t="shared" ref="F169:P169" si="59">IF($L$140="",0,$L$140*F54)</f>
        <v>0</v>
      </c>
      <c r="G169" s="224">
        <f t="shared" si="59"/>
        <v>0</v>
      </c>
      <c r="H169" s="224">
        <f t="shared" si="59"/>
        <v>0</v>
      </c>
      <c r="I169" s="224">
        <f t="shared" si="59"/>
        <v>0</v>
      </c>
      <c r="J169" s="224">
        <f t="shared" si="59"/>
        <v>0</v>
      </c>
      <c r="K169" s="224">
        <f t="shared" si="59"/>
        <v>0</v>
      </c>
      <c r="L169" s="224">
        <f t="shared" si="59"/>
        <v>0</v>
      </c>
      <c r="M169" s="224">
        <f t="shared" si="59"/>
        <v>0</v>
      </c>
      <c r="N169" s="224">
        <f t="shared" si="59"/>
        <v>0</v>
      </c>
      <c r="O169" s="224">
        <f t="shared" si="59"/>
        <v>0</v>
      </c>
      <c r="P169" s="224">
        <f t="shared" si="59"/>
        <v>0</v>
      </c>
      <c r="Q169" s="406">
        <f t="shared" si="52"/>
        <v>0</v>
      </c>
    </row>
    <row r="170" spans="2:21" ht="15" customHeight="1">
      <c r="B170" s="738" t="s">
        <v>320</v>
      </c>
      <c r="C170" s="46" t="s">
        <v>483</v>
      </c>
      <c r="D170" s="47" t="s">
        <v>118</v>
      </c>
      <c r="E170" s="572">
        <f t="shared" ref="E170:P170" si="60">E$55*$E$140</f>
        <v>0</v>
      </c>
      <c r="F170" s="220">
        <f t="shared" si="60"/>
        <v>0</v>
      </c>
      <c r="G170" s="220">
        <f t="shared" si="60"/>
        <v>0</v>
      </c>
      <c r="H170" s="220">
        <f t="shared" si="60"/>
        <v>0</v>
      </c>
      <c r="I170" s="220">
        <f t="shared" si="60"/>
        <v>0</v>
      </c>
      <c r="J170" s="220">
        <f t="shared" si="60"/>
        <v>0</v>
      </c>
      <c r="K170" s="220">
        <f t="shared" si="60"/>
        <v>0</v>
      </c>
      <c r="L170" s="220">
        <f t="shared" si="60"/>
        <v>0</v>
      </c>
      <c r="M170" s="220">
        <f t="shared" si="60"/>
        <v>0</v>
      </c>
      <c r="N170" s="220">
        <f t="shared" si="60"/>
        <v>0</v>
      </c>
      <c r="O170" s="220">
        <f t="shared" si="60"/>
        <v>0</v>
      </c>
      <c r="P170" s="220">
        <f t="shared" si="60"/>
        <v>0</v>
      </c>
      <c r="Q170" s="403">
        <f t="shared" si="52"/>
        <v>0</v>
      </c>
    </row>
    <row r="171" spans="2:21" ht="15" customHeight="1">
      <c r="B171" s="746" t="s">
        <v>91</v>
      </c>
      <c r="C171" s="46" t="s">
        <v>483</v>
      </c>
      <c r="D171" s="47" t="s">
        <v>118</v>
      </c>
      <c r="E171" s="220">
        <f t="shared" ref="E171:P171" si="61">E$56*$E$140</f>
        <v>0</v>
      </c>
      <c r="F171" s="220">
        <f t="shared" si="61"/>
        <v>0</v>
      </c>
      <c r="G171" s="220">
        <f t="shared" si="61"/>
        <v>0</v>
      </c>
      <c r="H171" s="220">
        <f t="shared" si="61"/>
        <v>0</v>
      </c>
      <c r="I171" s="220">
        <f t="shared" si="61"/>
        <v>0</v>
      </c>
      <c r="J171" s="220">
        <f t="shared" si="61"/>
        <v>0</v>
      </c>
      <c r="K171" s="220">
        <f t="shared" si="61"/>
        <v>0</v>
      </c>
      <c r="L171" s="220">
        <f t="shared" si="61"/>
        <v>0</v>
      </c>
      <c r="M171" s="220">
        <f t="shared" si="61"/>
        <v>0</v>
      </c>
      <c r="N171" s="220">
        <f t="shared" si="61"/>
        <v>0</v>
      </c>
      <c r="O171" s="220">
        <f t="shared" si="61"/>
        <v>0</v>
      </c>
      <c r="P171" s="220">
        <f t="shared" si="61"/>
        <v>0</v>
      </c>
      <c r="Q171" s="403">
        <f t="shared" si="52"/>
        <v>0</v>
      </c>
    </row>
    <row r="172" spans="2:21" ht="15" customHeight="1">
      <c r="B172" s="1029" t="s">
        <v>25</v>
      </c>
      <c r="C172" s="46" t="s">
        <v>214</v>
      </c>
      <c r="D172" s="47" t="s">
        <v>118</v>
      </c>
      <c r="E172" s="220">
        <f>E$57*$F$140</f>
        <v>0</v>
      </c>
      <c r="F172" s="220">
        <f t="shared" ref="F172:P172" si="62">F$57*$H$140</f>
        <v>0</v>
      </c>
      <c r="G172" s="220">
        <f t="shared" si="62"/>
        <v>0</v>
      </c>
      <c r="H172" s="220">
        <f t="shared" si="62"/>
        <v>0</v>
      </c>
      <c r="I172" s="220">
        <f t="shared" si="62"/>
        <v>0</v>
      </c>
      <c r="J172" s="220">
        <f t="shared" si="62"/>
        <v>0</v>
      </c>
      <c r="K172" s="220">
        <f t="shared" si="62"/>
        <v>0</v>
      </c>
      <c r="L172" s="220">
        <f t="shared" si="62"/>
        <v>0</v>
      </c>
      <c r="M172" s="220">
        <f t="shared" si="62"/>
        <v>0</v>
      </c>
      <c r="N172" s="220">
        <f t="shared" si="62"/>
        <v>0</v>
      </c>
      <c r="O172" s="220">
        <f t="shared" si="62"/>
        <v>0</v>
      </c>
      <c r="P172" s="220">
        <f t="shared" si="62"/>
        <v>0</v>
      </c>
      <c r="Q172" s="403">
        <f t="shared" si="52"/>
        <v>0</v>
      </c>
      <c r="U172" s="458">
        <f>事業報告書!$J$10</f>
        <v>0</v>
      </c>
    </row>
    <row r="173" spans="2:21" ht="15" customHeight="1">
      <c r="B173" s="1030"/>
      <c r="C173" s="50" t="s">
        <v>66</v>
      </c>
      <c r="D173" s="76" t="s">
        <v>99</v>
      </c>
      <c r="E173" s="221">
        <f t="shared" ref="E173:P173" si="63">E58*$G$140</f>
        <v>0</v>
      </c>
      <c r="F173" s="222">
        <f t="shared" si="63"/>
        <v>0</v>
      </c>
      <c r="G173" s="222">
        <f t="shared" si="63"/>
        <v>0</v>
      </c>
      <c r="H173" s="222">
        <f t="shared" si="63"/>
        <v>0</v>
      </c>
      <c r="I173" s="222">
        <f t="shared" si="63"/>
        <v>0</v>
      </c>
      <c r="J173" s="222">
        <f t="shared" si="63"/>
        <v>0</v>
      </c>
      <c r="K173" s="222">
        <f t="shared" si="63"/>
        <v>0</v>
      </c>
      <c r="L173" s="222">
        <f t="shared" si="63"/>
        <v>0</v>
      </c>
      <c r="M173" s="222">
        <f t="shared" si="63"/>
        <v>0</v>
      </c>
      <c r="N173" s="222">
        <f t="shared" si="63"/>
        <v>0</v>
      </c>
      <c r="O173" s="222">
        <f t="shared" si="63"/>
        <v>0</v>
      </c>
      <c r="P173" s="223">
        <f t="shared" si="63"/>
        <v>0</v>
      </c>
      <c r="Q173" s="405">
        <f>SUM(E173:P173)</f>
        <v>0</v>
      </c>
    </row>
    <row r="174" spans="2:21" ht="15" customHeight="1">
      <c r="B174" s="1031"/>
      <c r="C174" s="50" t="s">
        <v>206</v>
      </c>
      <c r="D174" s="51" t="s">
        <v>118</v>
      </c>
      <c r="E174" s="221">
        <f>E$59*$H$140</f>
        <v>0</v>
      </c>
      <c r="F174" s="222">
        <f t="shared" ref="F174:P174" si="64">F$59*$H$140</f>
        <v>0</v>
      </c>
      <c r="G174" s="222">
        <f t="shared" si="64"/>
        <v>0</v>
      </c>
      <c r="H174" s="222">
        <f t="shared" si="64"/>
        <v>0</v>
      </c>
      <c r="I174" s="222">
        <f t="shared" si="64"/>
        <v>0</v>
      </c>
      <c r="J174" s="222">
        <f t="shared" si="64"/>
        <v>0</v>
      </c>
      <c r="K174" s="222">
        <f t="shared" si="64"/>
        <v>0</v>
      </c>
      <c r="L174" s="222">
        <f t="shared" si="64"/>
        <v>0</v>
      </c>
      <c r="M174" s="222">
        <f t="shared" si="64"/>
        <v>0</v>
      </c>
      <c r="N174" s="222">
        <f t="shared" si="64"/>
        <v>0</v>
      </c>
      <c r="O174" s="222">
        <f t="shared" si="64"/>
        <v>0</v>
      </c>
      <c r="P174" s="223">
        <f t="shared" si="64"/>
        <v>0</v>
      </c>
      <c r="Q174" s="402">
        <f t="shared" si="52"/>
        <v>0</v>
      </c>
    </row>
    <row r="175" spans="2:21" ht="15" customHeight="1">
      <c r="B175" s="1032"/>
      <c r="C175" s="73" t="s">
        <v>205</v>
      </c>
      <c r="D175" s="51" t="s">
        <v>99</v>
      </c>
      <c r="E175" s="221">
        <f>E60*$I$140</f>
        <v>0</v>
      </c>
      <c r="F175" s="222">
        <f t="shared" ref="F175:P175" si="65">F60*$I$140</f>
        <v>0</v>
      </c>
      <c r="G175" s="222">
        <f t="shared" si="65"/>
        <v>0</v>
      </c>
      <c r="H175" s="222">
        <f t="shared" si="65"/>
        <v>0</v>
      </c>
      <c r="I175" s="222">
        <f t="shared" si="65"/>
        <v>0</v>
      </c>
      <c r="J175" s="222">
        <f t="shared" si="65"/>
        <v>0</v>
      </c>
      <c r="K175" s="222">
        <f t="shared" si="65"/>
        <v>0</v>
      </c>
      <c r="L175" s="222">
        <f t="shared" si="65"/>
        <v>0</v>
      </c>
      <c r="M175" s="222">
        <f t="shared" si="65"/>
        <v>0</v>
      </c>
      <c r="N175" s="222">
        <f t="shared" si="65"/>
        <v>0</v>
      </c>
      <c r="O175" s="222">
        <f t="shared" si="65"/>
        <v>0</v>
      </c>
      <c r="P175" s="223">
        <f t="shared" si="65"/>
        <v>0</v>
      </c>
      <c r="Q175" s="406">
        <f>SUM(E175:P175)</f>
        <v>0</v>
      </c>
    </row>
    <row r="176" spans="2:21" ht="15" customHeight="1">
      <c r="B176" s="1033"/>
      <c r="C176" s="54" t="s">
        <v>72</v>
      </c>
      <c r="D176" s="51" t="s">
        <v>99</v>
      </c>
      <c r="E176" s="225">
        <f>E$61*$J$140</f>
        <v>0</v>
      </c>
      <c r="F176" s="225">
        <f t="shared" ref="F176:P176" si="66">F$61*$J$140</f>
        <v>0</v>
      </c>
      <c r="G176" s="225">
        <f t="shared" si="66"/>
        <v>0</v>
      </c>
      <c r="H176" s="225">
        <f t="shared" si="66"/>
        <v>0</v>
      </c>
      <c r="I176" s="225">
        <f t="shared" si="66"/>
        <v>0</v>
      </c>
      <c r="J176" s="225">
        <f t="shared" si="66"/>
        <v>0</v>
      </c>
      <c r="K176" s="225">
        <f t="shared" si="66"/>
        <v>0</v>
      </c>
      <c r="L176" s="225">
        <f t="shared" si="66"/>
        <v>0</v>
      </c>
      <c r="M176" s="225">
        <f t="shared" si="66"/>
        <v>0</v>
      </c>
      <c r="N176" s="225">
        <f t="shared" si="66"/>
        <v>0</v>
      </c>
      <c r="O176" s="225">
        <f t="shared" si="66"/>
        <v>0</v>
      </c>
      <c r="P176" s="225">
        <f t="shared" si="66"/>
        <v>0</v>
      </c>
      <c r="Q176" s="404">
        <f t="shared" si="52"/>
        <v>0</v>
      </c>
    </row>
    <row r="177" spans="2:21" ht="15" customHeight="1">
      <c r="B177" s="738" t="s">
        <v>18</v>
      </c>
      <c r="C177" s="46" t="s">
        <v>483</v>
      </c>
      <c r="D177" s="47" t="s">
        <v>118</v>
      </c>
      <c r="E177" s="220">
        <f t="shared" ref="E177:P177" si="67">E$62*$E$140</f>
        <v>0</v>
      </c>
      <c r="F177" s="220">
        <f t="shared" si="67"/>
        <v>0</v>
      </c>
      <c r="G177" s="220">
        <f t="shared" si="67"/>
        <v>0</v>
      </c>
      <c r="H177" s="220">
        <f t="shared" si="67"/>
        <v>0</v>
      </c>
      <c r="I177" s="220">
        <f t="shared" si="67"/>
        <v>0</v>
      </c>
      <c r="J177" s="220">
        <f t="shared" si="67"/>
        <v>0</v>
      </c>
      <c r="K177" s="220">
        <f t="shared" si="67"/>
        <v>0</v>
      </c>
      <c r="L177" s="220">
        <f t="shared" si="67"/>
        <v>0</v>
      </c>
      <c r="M177" s="220">
        <f t="shared" si="67"/>
        <v>0</v>
      </c>
      <c r="N177" s="220">
        <f t="shared" si="67"/>
        <v>0</v>
      </c>
      <c r="O177" s="220">
        <f t="shared" si="67"/>
        <v>0</v>
      </c>
      <c r="P177" s="220">
        <f t="shared" si="67"/>
        <v>0</v>
      </c>
      <c r="Q177" s="403">
        <f t="shared" si="52"/>
        <v>0</v>
      </c>
    </row>
    <row r="178" spans="2:21" ht="15" customHeight="1">
      <c r="B178" s="746" t="s">
        <v>19</v>
      </c>
      <c r="C178" s="46" t="s">
        <v>483</v>
      </c>
      <c r="D178" s="47" t="s">
        <v>118</v>
      </c>
      <c r="E178" s="220">
        <f t="shared" ref="E178:P178" si="68">E$63*$E$140</f>
        <v>0</v>
      </c>
      <c r="F178" s="220">
        <f t="shared" si="68"/>
        <v>0</v>
      </c>
      <c r="G178" s="220">
        <f t="shared" si="68"/>
        <v>0</v>
      </c>
      <c r="H178" s="220">
        <f t="shared" si="68"/>
        <v>0</v>
      </c>
      <c r="I178" s="220">
        <f t="shared" si="68"/>
        <v>0</v>
      </c>
      <c r="J178" s="220">
        <f t="shared" si="68"/>
        <v>0</v>
      </c>
      <c r="K178" s="220">
        <f t="shared" si="68"/>
        <v>0</v>
      </c>
      <c r="L178" s="220">
        <f t="shared" si="68"/>
        <v>0</v>
      </c>
      <c r="M178" s="220">
        <f t="shared" si="68"/>
        <v>0</v>
      </c>
      <c r="N178" s="220">
        <f t="shared" si="68"/>
        <v>0</v>
      </c>
      <c r="O178" s="220">
        <f t="shared" si="68"/>
        <v>0</v>
      </c>
      <c r="P178" s="220">
        <f t="shared" si="68"/>
        <v>0</v>
      </c>
      <c r="Q178" s="403">
        <f t="shared" si="52"/>
        <v>0</v>
      </c>
      <c r="U178" s="458"/>
    </row>
    <row r="179" spans="2:21" ht="15" customHeight="1">
      <c r="B179" s="738" t="s">
        <v>20</v>
      </c>
      <c r="C179" s="46" t="s">
        <v>483</v>
      </c>
      <c r="D179" s="47" t="s">
        <v>118</v>
      </c>
      <c r="E179" s="220">
        <f t="shared" ref="E179:P179" si="69">E$64*$E$140</f>
        <v>0</v>
      </c>
      <c r="F179" s="220">
        <f t="shared" si="69"/>
        <v>0</v>
      </c>
      <c r="G179" s="220">
        <f t="shared" si="69"/>
        <v>0</v>
      </c>
      <c r="H179" s="220">
        <f t="shared" si="69"/>
        <v>0</v>
      </c>
      <c r="I179" s="220">
        <f t="shared" si="69"/>
        <v>0</v>
      </c>
      <c r="J179" s="220">
        <f t="shared" si="69"/>
        <v>0</v>
      </c>
      <c r="K179" s="220">
        <f t="shared" si="69"/>
        <v>0</v>
      </c>
      <c r="L179" s="220">
        <f t="shared" si="69"/>
        <v>0</v>
      </c>
      <c r="M179" s="220">
        <f t="shared" si="69"/>
        <v>0</v>
      </c>
      <c r="N179" s="220">
        <f t="shared" si="69"/>
        <v>0</v>
      </c>
      <c r="O179" s="220">
        <f t="shared" si="69"/>
        <v>0</v>
      </c>
      <c r="P179" s="220">
        <f t="shared" si="69"/>
        <v>0</v>
      </c>
      <c r="Q179" s="403">
        <f t="shared" si="52"/>
        <v>0</v>
      </c>
    </row>
    <row r="180" spans="2:21" ht="15" customHeight="1">
      <c r="B180" s="739"/>
      <c r="C180" s="50" t="s">
        <v>209</v>
      </c>
      <c r="D180" s="51" t="s">
        <v>118</v>
      </c>
      <c r="E180" s="221">
        <f>E$65*$F$140</f>
        <v>0</v>
      </c>
      <c r="F180" s="222">
        <f t="shared" ref="F180:P180" si="70">F$65*$F$140</f>
        <v>0</v>
      </c>
      <c r="G180" s="222">
        <f t="shared" si="70"/>
        <v>0</v>
      </c>
      <c r="H180" s="222">
        <f t="shared" si="70"/>
        <v>0</v>
      </c>
      <c r="I180" s="222">
        <f t="shared" si="70"/>
        <v>0</v>
      </c>
      <c r="J180" s="222">
        <f t="shared" si="70"/>
        <v>0</v>
      </c>
      <c r="K180" s="222">
        <f t="shared" si="70"/>
        <v>0</v>
      </c>
      <c r="L180" s="222">
        <f t="shared" si="70"/>
        <v>0</v>
      </c>
      <c r="M180" s="222">
        <f t="shared" si="70"/>
        <v>0</v>
      </c>
      <c r="N180" s="222">
        <f t="shared" si="70"/>
        <v>0</v>
      </c>
      <c r="O180" s="222">
        <f t="shared" si="70"/>
        <v>0</v>
      </c>
      <c r="P180" s="223">
        <f t="shared" si="70"/>
        <v>0</v>
      </c>
      <c r="Q180" s="402">
        <f t="shared" si="52"/>
        <v>0</v>
      </c>
    </row>
    <row r="181" spans="2:21" ht="15" customHeight="1">
      <c r="B181" s="739"/>
      <c r="C181" s="50" t="s">
        <v>66</v>
      </c>
      <c r="D181" s="51" t="s">
        <v>118</v>
      </c>
      <c r="E181" s="221">
        <f t="shared" ref="E181:P181" si="71">E$66*$G$140</f>
        <v>0</v>
      </c>
      <c r="F181" s="222">
        <f t="shared" si="71"/>
        <v>0</v>
      </c>
      <c r="G181" s="222">
        <f t="shared" si="71"/>
        <v>0</v>
      </c>
      <c r="H181" s="222">
        <f t="shared" si="71"/>
        <v>0</v>
      </c>
      <c r="I181" s="222">
        <f t="shared" si="71"/>
        <v>0</v>
      </c>
      <c r="J181" s="222">
        <f t="shared" si="71"/>
        <v>0</v>
      </c>
      <c r="K181" s="222">
        <f t="shared" si="71"/>
        <v>0</v>
      </c>
      <c r="L181" s="222">
        <f t="shared" si="71"/>
        <v>0</v>
      </c>
      <c r="M181" s="222">
        <f t="shared" si="71"/>
        <v>0</v>
      </c>
      <c r="N181" s="222">
        <f t="shared" si="71"/>
        <v>0</v>
      </c>
      <c r="O181" s="222">
        <f t="shared" si="71"/>
        <v>0</v>
      </c>
      <c r="P181" s="223">
        <f t="shared" si="71"/>
        <v>0</v>
      </c>
      <c r="Q181" s="402">
        <f t="shared" si="52"/>
        <v>0</v>
      </c>
    </row>
    <row r="182" spans="2:21" ht="15" customHeight="1">
      <c r="B182" s="739"/>
      <c r="C182" s="50" t="s">
        <v>206</v>
      </c>
      <c r="D182" s="51" t="s">
        <v>118</v>
      </c>
      <c r="E182" s="221">
        <f>E$67*$H$140</f>
        <v>0</v>
      </c>
      <c r="F182" s="222">
        <f t="shared" ref="F182:P182" si="72">F$67*$H$140</f>
        <v>0</v>
      </c>
      <c r="G182" s="222">
        <f t="shared" si="72"/>
        <v>0</v>
      </c>
      <c r="H182" s="222">
        <f t="shared" si="72"/>
        <v>0</v>
      </c>
      <c r="I182" s="222">
        <f t="shared" si="72"/>
        <v>0</v>
      </c>
      <c r="J182" s="222">
        <f t="shared" si="72"/>
        <v>0</v>
      </c>
      <c r="K182" s="222">
        <f t="shared" si="72"/>
        <v>0</v>
      </c>
      <c r="L182" s="222">
        <f t="shared" si="72"/>
        <v>0</v>
      </c>
      <c r="M182" s="222">
        <f t="shared" si="72"/>
        <v>0</v>
      </c>
      <c r="N182" s="222">
        <f t="shared" si="72"/>
        <v>0</v>
      </c>
      <c r="O182" s="222">
        <f t="shared" si="72"/>
        <v>0</v>
      </c>
      <c r="P182" s="223">
        <f t="shared" si="72"/>
        <v>0</v>
      </c>
      <c r="Q182" s="402">
        <f t="shared" si="52"/>
        <v>0</v>
      </c>
    </row>
    <row r="183" spans="2:21" ht="15" customHeight="1">
      <c r="B183" s="739"/>
      <c r="C183" s="50" t="s">
        <v>205</v>
      </c>
      <c r="D183" s="51" t="s">
        <v>118</v>
      </c>
      <c r="E183" s="221">
        <f>E$68*$I$140</f>
        <v>0</v>
      </c>
      <c r="F183" s="222">
        <f t="shared" ref="F183:P183" si="73">F$68*$I$140</f>
        <v>0</v>
      </c>
      <c r="G183" s="222">
        <f t="shared" si="73"/>
        <v>0</v>
      </c>
      <c r="H183" s="222">
        <f t="shared" si="73"/>
        <v>0</v>
      </c>
      <c r="I183" s="222">
        <f t="shared" si="73"/>
        <v>0</v>
      </c>
      <c r="J183" s="222">
        <f t="shared" si="73"/>
        <v>0</v>
      </c>
      <c r="K183" s="222">
        <f t="shared" si="73"/>
        <v>0</v>
      </c>
      <c r="L183" s="222">
        <f t="shared" si="73"/>
        <v>0</v>
      </c>
      <c r="M183" s="222">
        <f t="shared" si="73"/>
        <v>0</v>
      </c>
      <c r="N183" s="222">
        <f t="shared" si="73"/>
        <v>0</v>
      </c>
      <c r="O183" s="222">
        <f t="shared" si="73"/>
        <v>0</v>
      </c>
      <c r="P183" s="223">
        <f t="shared" si="73"/>
        <v>0</v>
      </c>
      <c r="Q183" s="402">
        <f>SUM(E183:P183)</f>
        <v>0</v>
      </c>
    </row>
    <row r="184" spans="2:21" ht="15" customHeight="1">
      <c r="B184" s="739"/>
      <c r="C184" s="50" t="s">
        <v>72</v>
      </c>
      <c r="D184" s="51" t="s">
        <v>118</v>
      </c>
      <c r="E184" s="221">
        <f>E$69*$J$140</f>
        <v>0</v>
      </c>
      <c r="F184" s="222">
        <f t="shared" ref="F184:P184" si="74">F$69*$J$140</f>
        <v>0</v>
      </c>
      <c r="G184" s="222">
        <f t="shared" si="74"/>
        <v>0</v>
      </c>
      <c r="H184" s="222">
        <f t="shared" si="74"/>
        <v>0</v>
      </c>
      <c r="I184" s="222">
        <f t="shared" si="74"/>
        <v>0</v>
      </c>
      <c r="J184" s="222">
        <f t="shared" si="74"/>
        <v>0</v>
      </c>
      <c r="K184" s="222">
        <f t="shared" si="74"/>
        <v>0</v>
      </c>
      <c r="L184" s="222">
        <f t="shared" si="74"/>
        <v>0</v>
      </c>
      <c r="M184" s="222">
        <f t="shared" si="74"/>
        <v>0</v>
      </c>
      <c r="N184" s="222">
        <f t="shared" si="74"/>
        <v>0</v>
      </c>
      <c r="O184" s="222">
        <f t="shared" si="74"/>
        <v>0</v>
      </c>
      <c r="P184" s="223">
        <f t="shared" si="74"/>
        <v>0</v>
      </c>
      <c r="Q184" s="402">
        <f t="shared" si="52"/>
        <v>0</v>
      </c>
    </row>
    <row r="185" spans="2:21" ht="15" customHeight="1">
      <c r="B185" s="740"/>
      <c r="C185" s="75" t="str">
        <f>C29</f>
        <v>給湯（その他）</v>
      </c>
      <c r="D185" s="76" t="s">
        <v>99</v>
      </c>
      <c r="E185" s="224">
        <f>IF($M$140="",0,$M$140*E70)</f>
        <v>0</v>
      </c>
      <c r="F185" s="224">
        <f t="shared" ref="F185:P185" si="75">IF($M$140="",0,$M$140*F70)</f>
        <v>0</v>
      </c>
      <c r="G185" s="224">
        <f t="shared" si="75"/>
        <v>0</v>
      </c>
      <c r="H185" s="224">
        <f t="shared" si="75"/>
        <v>0</v>
      </c>
      <c r="I185" s="224">
        <f t="shared" si="75"/>
        <v>0</v>
      </c>
      <c r="J185" s="224">
        <f t="shared" si="75"/>
        <v>0</v>
      </c>
      <c r="K185" s="224">
        <f t="shared" si="75"/>
        <v>0</v>
      </c>
      <c r="L185" s="224">
        <f t="shared" si="75"/>
        <v>0</v>
      </c>
      <c r="M185" s="224">
        <f t="shared" si="75"/>
        <v>0</v>
      </c>
      <c r="N185" s="224">
        <f t="shared" si="75"/>
        <v>0</v>
      </c>
      <c r="O185" s="224">
        <f t="shared" si="75"/>
        <v>0</v>
      </c>
      <c r="P185" s="246">
        <f t="shared" si="75"/>
        <v>0</v>
      </c>
      <c r="Q185" s="405">
        <f>SUM(E185:P185)</f>
        <v>0</v>
      </c>
    </row>
    <row r="186" spans="2:21" ht="15" customHeight="1">
      <c r="B186" s="746" t="s">
        <v>21</v>
      </c>
      <c r="C186" s="46" t="s">
        <v>483</v>
      </c>
      <c r="D186" s="47" t="s">
        <v>118</v>
      </c>
      <c r="E186" s="220">
        <f t="shared" ref="E186:P186" si="76">E$71*$E$140</f>
        <v>0</v>
      </c>
      <c r="F186" s="220">
        <f t="shared" si="76"/>
        <v>0</v>
      </c>
      <c r="G186" s="220">
        <f t="shared" si="76"/>
        <v>0</v>
      </c>
      <c r="H186" s="220">
        <f t="shared" si="76"/>
        <v>0</v>
      </c>
      <c r="I186" s="220">
        <f t="shared" si="76"/>
        <v>0</v>
      </c>
      <c r="J186" s="220">
        <f t="shared" si="76"/>
        <v>0</v>
      </c>
      <c r="K186" s="220">
        <f t="shared" si="76"/>
        <v>0</v>
      </c>
      <c r="L186" s="220">
        <f t="shared" si="76"/>
        <v>0</v>
      </c>
      <c r="M186" s="220">
        <f t="shared" si="76"/>
        <v>0</v>
      </c>
      <c r="N186" s="220">
        <f t="shared" si="76"/>
        <v>0</v>
      </c>
      <c r="O186" s="220">
        <f t="shared" si="76"/>
        <v>0</v>
      </c>
      <c r="P186" s="220">
        <f t="shared" si="76"/>
        <v>0</v>
      </c>
      <c r="Q186" s="403">
        <f t="shared" si="52"/>
        <v>0</v>
      </c>
    </row>
    <row r="187" spans="2:21" ht="18.75" customHeight="1">
      <c r="B187" s="761" t="s">
        <v>443</v>
      </c>
      <c r="C187" s="46" t="s">
        <v>483</v>
      </c>
      <c r="D187" s="47" t="s">
        <v>118</v>
      </c>
      <c r="E187" s="220">
        <f t="shared" ref="E187:P187" si="77">E$72*$E$140</f>
        <v>0</v>
      </c>
      <c r="F187" s="220">
        <f t="shared" si="77"/>
        <v>0</v>
      </c>
      <c r="G187" s="220">
        <f t="shared" si="77"/>
        <v>0</v>
      </c>
      <c r="H187" s="220">
        <f t="shared" si="77"/>
        <v>0</v>
      </c>
      <c r="I187" s="220">
        <f t="shared" si="77"/>
        <v>0</v>
      </c>
      <c r="J187" s="220">
        <f t="shared" si="77"/>
        <v>0</v>
      </c>
      <c r="K187" s="220">
        <f t="shared" si="77"/>
        <v>0</v>
      </c>
      <c r="L187" s="220">
        <f t="shared" si="77"/>
        <v>0</v>
      </c>
      <c r="M187" s="220">
        <f t="shared" si="77"/>
        <v>0</v>
      </c>
      <c r="N187" s="220">
        <f t="shared" si="77"/>
        <v>0</v>
      </c>
      <c r="O187" s="220">
        <f t="shared" si="77"/>
        <v>0</v>
      </c>
      <c r="P187" s="220">
        <f t="shared" si="77"/>
        <v>0</v>
      </c>
      <c r="Q187" s="403">
        <f t="shared" ref="Q187" si="78">SUM(E187:P187)</f>
        <v>0</v>
      </c>
    </row>
    <row r="188" spans="2:21" ht="15" customHeight="1">
      <c r="B188" s="761" t="s">
        <v>439</v>
      </c>
      <c r="C188" s="46" t="s">
        <v>483</v>
      </c>
      <c r="D188" s="47" t="s">
        <v>118</v>
      </c>
      <c r="E188" s="226">
        <f t="shared" ref="E188:P188" si="79">E$73*$E$140</f>
        <v>0</v>
      </c>
      <c r="F188" s="227">
        <f t="shared" si="79"/>
        <v>0</v>
      </c>
      <c r="G188" s="227">
        <f t="shared" si="79"/>
        <v>0</v>
      </c>
      <c r="H188" s="227">
        <f t="shared" si="79"/>
        <v>0</v>
      </c>
      <c r="I188" s="227">
        <f t="shared" si="79"/>
        <v>0</v>
      </c>
      <c r="J188" s="227">
        <f t="shared" si="79"/>
        <v>0</v>
      </c>
      <c r="K188" s="227">
        <f t="shared" si="79"/>
        <v>0</v>
      </c>
      <c r="L188" s="227">
        <f t="shared" si="79"/>
        <v>0</v>
      </c>
      <c r="M188" s="227">
        <f t="shared" si="79"/>
        <v>0</v>
      </c>
      <c r="N188" s="227">
        <f t="shared" si="79"/>
        <v>0</v>
      </c>
      <c r="O188" s="227">
        <f t="shared" si="79"/>
        <v>0</v>
      </c>
      <c r="P188" s="228">
        <f t="shared" si="79"/>
        <v>0</v>
      </c>
      <c r="Q188" s="403">
        <f t="shared" si="52"/>
        <v>0</v>
      </c>
    </row>
    <row r="189" spans="2:21" ht="15" customHeight="1">
      <c r="B189" s="748"/>
      <c r="C189" s="50" t="s">
        <v>209</v>
      </c>
      <c r="D189" s="51" t="s">
        <v>118</v>
      </c>
      <c r="E189" s="221">
        <f>E$74*$F$140</f>
        <v>0</v>
      </c>
      <c r="F189" s="222">
        <f t="shared" ref="F189:P189" si="80">F$74*$F$140</f>
        <v>0</v>
      </c>
      <c r="G189" s="222">
        <f t="shared" si="80"/>
        <v>0</v>
      </c>
      <c r="H189" s="222">
        <f t="shared" si="80"/>
        <v>0</v>
      </c>
      <c r="I189" s="222">
        <f t="shared" si="80"/>
        <v>0</v>
      </c>
      <c r="J189" s="222">
        <f t="shared" si="80"/>
        <v>0</v>
      </c>
      <c r="K189" s="222">
        <f t="shared" si="80"/>
        <v>0</v>
      </c>
      <c r="L189" s="222">
        <f t="shared" si="80"/>
        <v>0</v>
      </c>
      <c r="M189" s="222">
        <f t="shared" si="80"/>
        <v>0</v>
      </c>
      <c r="N189" s="222">
        <f t="shared" si="80"/>
        <v>0</v>
      </c>
      <c r="O189" s="222">
        <f t="shared" si="80"/>
        <v>0</v>
      </c>
      <c r="P189" s="223">
        <f t="shared" si="80"/>
        <v>0</v>
      </c>
      <c r="Q189" s="402">
        <f t="shared" si="52"/>
        <v>0</v>
      </c>
    </row>
    <row r="190" spans="2:21" s="45" customFormat="1" ht="15" customHeight="1">
      <c r="B190" s="750"/>
      <c r="C190" s="54" t="s">
        <v>66</v>
      </c>
      <c r="D190" s="55" t="s">
        <v>99</v>
      </c>
      <c r="E190" s="225">
        <f t="shared" ref="E190:P190" si="81">E$75*$G$140</f>
        <v>0</v>
      </c>
      <c r="F190" s="225">
        <f t="shared" si="81"/>
        <v>0</v>
      </c>
      <c r="G190" s="225">
        <f t="shared" si="81"/>
        <v>0</v>
      </c>
      <c r="H190" s="225">
        <f t="shared" si="81"/>
        <v>0</v>
      </c>
      <c r="I190" s="225">
        <f t="shared" si="81"/>
        <v>0</v>
      </c>
      <c r="J190" s="225">
        <f t="shared" si="81"/>
        <v>0</v>
      </c>
      <c r="K190" s="225">
        <f t="shared" si="81"/>
        <v>0</v>
      </c>
      <c r="L190" s="225">
        <f t="shared" si="81"/>
        <v>0</v>
      </c>
      <c r="M190" s="225">
        <f t="shared" si="81"/>
        <v>0</v>
      </c>
      <c r="N190" s="225">
        <f t="shared" si="81"/>
        <v>0</v>
      </c>
      <c r="O190" s="225">
        <f t="shared" si="81"/>
        <v>0</v>
      </c>
      <c r="P190" s="225">
        <f t="shared" si="81"/>
        <v>0</v>
      </c>
      <c r="Q190" s="404">
        <f t="shared" si="52"/>
        <v>0</v>
      </c>
    </row>
    <row r="191" spans="2:21" s="45" customFormat="1" ht="15" customHeight="1">
      <c r="B191" s="407" t="s">
        <v>23</v>
      </c>
      <c r="C191" s="343" t="s">
        <v>80</v>
      </c>
      <c r="D191" s="57" t="s">
        <v>118</v>
      </c>
      <c r="E191" s="229">
        <f t="shared" ref="E191:P191" si="82">E36*$R$36</f>
        <v>0</v>
      </c>
      <c r="F191" s="229">
        <f t="shared" si="82"/>
        <v>0</v>
      </c>
      <c r="G191" s="229">
        <f t="shared" si="82"/>
        <v>0</v>
      </c>
      <c r="H191" s="229">
        <f t="shared" si="82"/>
        <v>0</v>
      </c>
      <c r="I191" s="229">
        <f t="shared" si="82"/>
        <v>0</v>
      </c>
      <c r="J191" s="229">
        <f t="shared" si="82"/>
        <v>0</v>
      </c>
      <c r="K191" s="229">
        <f t="shared" si="82"/>
        <v>0</v>
      </c>
      <c r="L191" s="229">
        <f t="shared" si="82"/>
        <v>0</v>
      </c>
      <c r="M191" s="229">
        <f t="shared" si="82"/>
        <v>0</v>
      </c>
      <c r="N191" s="229">
        <f t="shared" si="82"/>
        <v>0</v>
      </c>
      <c r="O191" s="229">
        <f t="shared" si="82"/>
        <v>0</v>
      </c>
      <c r="P191" s="229">
        <f t="shared" si="82"/>
        <v>0</v>
      </c>
      <c r="Q191" s="408">
        <f>SUM(E191:P191)</f>
        <v>0</v>
      </c>
    </row>
    <row r="192" spans="2:21" s="45" customFormat="1" ht="15" customHeight="1">
      <c r="B192" s="381" t="s">
        <v>25</v>
      </c>
      <c r="C192" s="88" t="s">
        <v>83</v>
      </c>
      <c r="D192" s="57" t="s">
        <v>118</v>
      </c>
      <c r="E192" s="229">
        <f t="shared" ref="E192:P192" si="83">E39*$R$39</f>
        <v>0</v>
      </c>
      <c r="F192" s="229">
        <f t="shared" si="83"/>
        <v>0</v>
      </c>
      <c r="G192" s="229">
        <f t="shared" si="83"/>
        <v>0</v>
      </c>
      <c r="H192" s="229">
        <f t="shared" si="83"/>
        <v>0</v>
      </c>
      <c r="I192" s="229">
        <f t="shared" si="83"/>
        <v>0</v>
      </c>
      <c r="J192" s="229">
        <f t="shared" si="83"/>
        <v>0</v>
      </c>
      <c r="K192" s="229">
        <f t="shared" si="83"/>
        <v>0</v>
      </c>
      <c r="L192" s="229">
        <f t="shared" si="83"/>
        <v>0</v>
      </c>
      <c r="M192" s="229">
        <f t="shared" si="83"/>
        <v>0</v>
      </c>
      <c r="N192" s="229">
        <f t="shared" si="83"/>
        <v>0</v>
      </c>
      <c r="O192" s="229">
        <f t="shared" si="83"/>
        <v>0</v>
      </c>
      <c r="P192" s="229">
        <f t="shared" si="83"/>
        <v>0</v>
      </c>
      <c r="Q192" s="408">
        <f t="shared" si="52"/>
        <v>0</v>
      </c>
    </row>
    <row r="193" spans="2:21" s="45" customFormat="1" ht="15" customHeight="1">
      <c r="B193" s="407" t="s">
        <v>84</v>
      </c>
      <c r="C193" s="343" t="s">
        <v>85</v>
      </c>
      <c r="D193" s="57" t="s">
        <v>118</v>
      </c>
      <c r="E193" s="229">
        <f t="shared" ref="E193:P193" si="84">E41*$R$41</f>
        <v>0</v>
      </c>
      <c r="F193" s="229">
        <f t="shared" si="84"/>
        <v>0</v>
      </c>
      <c r="G193" s="229">
        <f t="shared" si="84"/>
        <v>0</v>
      </c>
      <c r="H193" s="229">
        <f t="shared" si="84"/>
        <v>0</v>
      </c>
      <c r="I193" s="229">
        <f t="shared" si="84"/>
        <v>0</v>
      </c>
      <c r="J193" s="229">
        <f t="shared" si="84"/>
        <v>0</v>
      </c>
      <c r="K193" s="229">
        <f t="shared" si="84"/>
        <v>0</v>
      </c>
      <c r="L193" s="229">
        <f t="shared" si="84"/>
        <v>0</v>
      </c>
      <c r="M193" s="229">
        <f t="shared" si="84"/>
        <v>0</v>
      </c>
      <c r="N193" s="229">
        <f t="shared" si="84"/>
        <v>0</v>
      </c>
      <c r="O193" s="229">
        <f t="shared" si="84"/>
        <v>0</v>
      </c>
      <c r="P193" s="229">
        <f t="shared" si="84"/>
        <v>0</v>
      </c>
      <c r="Q193" s="408">
        <f t="shared" si="52"/>
        <v>0</v>
      </c>
    </row>
    <row r="194" spans="2:21" s="45" customFormat="1" ht="15" customHeight="1" thickBot="1">
      <c r="B194" s="1034" t="s">
        <v>121</v>
      </c>
      <c r="C194" s="1035"/>
      <c r="D194" s="354" t="s">
        <v>118</v>
      </c>
      <c r="E194" s="844">
        <f t="shared" ref="E194:P194" si="85">E119*-1</f>
        <v>0</v>
      </c>
      <c r="F194" s="845">
        <f t="shared" si="85"/>
        <v>0</v>
      </c>
      <c r="G194" s="845">
        <f t="shared" si="85"/>
        <v>0</v>
      </c>
      <c r="H194" s="845">
        <f t="shared" si="85"/>
        <v>0</v>
      </c>
      <c r="I194" s="845">
        <f t="shared" si="85"/>
        <v>0</v>
      </c>
      <c r="J194" s="845">
        <f t="shared" si="85"/>
        <v>0</v>
      </c>
      <c r="K194" s="845">
        <f t="shared" si="85"/>
        <v>0</v>
      </c>
      <c r="L194" s="845">
        <f t="shared" si="85"/>
        <v>0</v>
      </c>
      <c r="M194" s="845">
        <f t="shared" si="85"/>
        <v>0</v>
      </c>
      <c r="N194" s="845">
        <f t="shared" si="85"/>
        <v>0</v>
      </c>
      <c r="O194" s="845">
        <f t="shared" si="85"/>
        <v>0</v>
      </c>
      <c r="P194" s="846">
        <f t="shared" si="85"/>
        <v>0</v>
      </c>
      <c r="Q194" s="409">
        <f t="shared" si="52"/>
        <v>0</v>
      </c>
    </row>
    <row r="195" spans="2:21" s="45" customFormat="1" ht="11.1" customHeight="1">
      <c r="B195" s="336"/>
      <c r="C195" s="336"/>
      <c r="D195" s="83"/>
      <c r="E195" s="334"/>
      <c r="F195" s="334"/>
      <c r="G195" s="334"/>
      <c r="H195" s="334"/>
      <c r="I195" s="334"/>
      <c r="J195" s="334"/>
      <c r="K195" s="334"/>
      <c r="L195" s="334"/>
      <c r="M195" s="334"/>
      <c r="N195" s="334"/>
      <c r="O195" s="334"/>
      <c r="P195" s="334"/>
      <c r="Q195" s="335"/>
    </row>
    <row r="196" spans="2:21" s="45" customFormat="1" ht="11.1" customHeight="1">
      <c r="B196" s="336"/>
      <c r="C196" s="336" t="s">
        <v>414</v>
      </c>
      <c r="D196" s="83"/>
      <c r="E196" s="335">
        <f t="shared" ref="E196:P196" si="86">SUM(E162:E186)-E192</f>
        <v>0</v>
      </c>
      <c r="F196" s="335">
        <f t="shared" si="86"/>
        <v>0</v>
      </c>
      <c r="G196" s="335">
        <f t="shared" si="86"/>
        <v>0</v>
      </c>
      <c r="H196" s="335">
        <f t="shared" si="86"/>
        <v>0</v>
      </c>
      <c r="I196" s="335">
        <f t="shared" si="86"/>
        <v>0</v>
      </c>
      <c r="J196" s="335">
        <f t="shared" si="86"/>
        <v>0</v>
      </c>
      <c r="K196" s="335">
        <f t="shared" si="86"/>
        <v>0</v>
      </c>
      <c r="L196" s="335">
        <f t="shared" si="86"/>
        <v>0</v>
      </c>
      <c r="M196" s="335">
        <f t="shared" si="86"/>
        <v>0</v>
      </c>
      <c r="N196" s="335">
        <f t="shared" si="86"/>
        <v>0</v>
      </c>
      <c r="O196" s="335">
        <f t="shared" si="86"/>
        <v>0</v>
      </c>
      <c r="P196" s="335">
        <f t="shared" si="86"/>
        <v>0</v>
      </c>
      <c r="Q196" s="335">
        <f>SUM(E196:P196)</f>
        <v>0</v>
      </c>
    </row>
    <row r="197" spans="2:21" s="45" customFormat="1" ht="11.1" customHeight="1">
      <c r="B197" s="336"/>
      <c r="C197" s="336" t="s">
        <v>415</v>
      </c>
      <c r="D197" s="83"/>
      <c r="E197" s="335">
        <f t="shared" ref="E197:P197" si="87">E119</f>
        <v>0</v>
      </c>
      <c r="F197" s="335">
        <f t="shared" si="87"/>
        <v>0</v>
      </c>
      <c r="G197" s="335">
        <f t="shared" si="87"/>
        <v>0</v>
      </c>
      <c r="H197" s="335">
        <f t="shared" si="87"/>
        <v>0</v>
      </c>
      <c r="I197" s="335">
        <f t="shared" si="87"/>
        <v>0</v>
      </c>
      <c r="J197" s="335">
        <f t="shared" si="87"/>
        <v>0</v>
      </c>
      <c r="K197" s="335">
        <f t="shared" si="87"/>
        <v>0</v>
      </c>
      <c r="L197" s="335">
        <f t="shared" si="87"/>
        <v>0</v>
      </c>
      <c r="M197" s="335">
        <f t="shared" si="87"/>
        <v>0</v>
      </c>
      <c r="N197" s="335">
        <f t="shared" si="87"/>
        <v>0</v>
      </c>
      <c r="O197" s="335">
        <f t="shared" si="87"/>
        <v>0</v>
      </c>
      <c r="P197" s="335">
        <f t="shared" si="87"/>
        <v>0</v>
      </c>
      <c r="Q197" s="335">
        <f>SUM(E197:P197)</f>
        <v>0</v>
      </c>
    </row>
    <row r="198" spans="2:21" s="45" customFormat="1" ht="11.1" customHeight="1">
      <c r="B198" s="336"/>
      <c r="C198" s="336"/>
      <c r="D198" s="83"/>
      <c r="E198" s="335"/>
      <c r="F198" s="335"/>
      <c r="G198" s="335"/>
      <c r="H198" s="335"/>
      <c r="I198" s="335"/>
      <c r="J198" s="335"/>
      <c r="K198" s="335"/>
      <c r="L198" s="335"/>
      <c r="M198" s="335"/>
      <c r="N198" s="335"/>
      <c r="O198" s="335"/>
      <c r="P198" s="335"/>
      <c r="Q198" s="335"/>
    </row>
    <row r="199" spans="2:21" s="45" customFormat="1" ht="11.1" customHeight="1" thickBot="1">
      <c r="B199" s="336"/>
      <c r="C199" s="336"/>
      <c r="D199" s="83"/>
      <c r="E199" s="335"/>
      <c r="F199" s="335"/>
      <c r="G199" s="335"/>
      <c r="H199" s="335"/>
      <c r="I199" s="335"/>
      <c r="J199" s="335"/>
      <c r="K199" s="335"/>
      <c r="L199" s="335"/>
      <c r="M199" s="335"/>
      <c r="N199" s="335"/>
      <c r="O199" s="335"/>
      <c r="P199" s="335"/>
      <c r="Q199" s="335"/>
    </row>
    <row r="200" spans="2:21" s="45" customFormat="1" ht="11.1" customHeight="1" thickBot="1">
      <c r="B200" s="419" t="s">
        <v>122</v>
      </c>
      <c r="C200" s="421"/>
      <c r="D200" s="420" t="s">
        <v>198</v>
      </c>
      <c r="U200" s="458">
        <f>事業報告書!$J$10</f>
        <v>0</v>
      </c>
    </row>
    <row r="201" spans="2:21" s="45" customFormat="1" ht="15" customHeight="1">
      <c r="B201" s="1036"/>
      <c r="C201" s="1037"/>
      <c r="D201" s="1037"/>
      <c r="E201" s="410" t="str">
        <f t="shared" ref="E201:P201" si="88">E15</f>
        <v>４月</v>
      </c>
      <c r="F201" s="410" t="str">
        <f t="shared" si="88"/>
        <v>５月</v>
      </c>
      <c r="G201" s="410" t="str">
        <f t="shared" si="88"/>
        <v>６月</v>
      </c>
      <c r="H201" s="410" t="str">
        <f t="shared" si="88"/>
        <v>７月</v>
      </c>
      <c r="I201" s="410" t="str">
        <f t="shared" si="88"/>
        <v>８月</v>
      </c>
      <c r="J201" s="410" t="str">
        <f t="shared" si="88"/>
        <v>９月</v>
      </c>
      <c r="K201" s="410" t="str">
        <f t="shared" si="88"/>
        <v>１０月</v>
      </c>
      <c r="L201" s="410" t="str">
        <f t="shared" si="88"/>
        <v>１１月</v>
      </c>
      <c r="M201" s="410" t="str">
        <f t="shared" si="88"/>
        <v>１２月</v>
      </c>
      <c r="N201" s="410" t="str">
        <f t="shared" si="88"/>
        <v>１月</v>
      </c>
      <c r="O201" s="410" t="str">
        <f t="shared" si="88"/>
        <v>２月</v>
      </c>
      <c r="P201" s="410" t="str">
        <f t="shared" si="88"/>
        <v>３月</v>
      </c>
      <c r="Q201" s="411" t="s">
        <v>39</v>
      </c>
    </row>
    <row r="202" spans="2:21" s="45" customFormat="1" ht="15" customHeight="1">
      <c r="B202" s="412" t="s">
        <v>123</v>
      </c>
      <c r="C202" s="1038" t="s">
        <v>124</v>
      </c>
      <c r="D202" s="1039"/>
      <c r="E202" s="247">
        <f t="shared" ref="E202:P202" si="89">IF($C$200=0,0,SUM(E162:E171)/$C$200*1000)</f>
        <v>0</v>
      </c>
      <c r="F202" s="247">
        <f t="shared" si="89"/>
        <v>0</v>
      </c>
      <c r="G202" s="247">
        <f t="shared" si="89"/>
        <v>0</v>
      </c>
      <c r="H202" s="247">
        <f t="shared" si="89"/>
        <v>0</v>
      </c>
      <c r="I202" s="247">
        <f t="shared" si="89"/>
        <v>0</v>
      </c>
      <c r="J202" s="247">
        <f t="shared" si="89"/>
        <v>0</v>
      </c>
      <c r="K202" s="247">
        <f t="shared" si="89"/>
        <v>0</v>
      </c>
      <c r="L202" s="247">
        <f t="shared" si="89"/>
        <v>0</v>
      </c>
      <c r="M202" s="247">
        <f t="shared" si="89"/>
        <v>0</v>
      </c>
      <c r="N202" s="247">
        <f t="shared" si="89"/>
        <v>0</v>
      </c>
      <c r="O202" s="247">
        <f t="shared" si="89"/>
        <v>0</v>
      </c>
      <c r="P202" s="247">
        <f t="shared" si="89"/>
        <v>0</v>
      </c>
      <c r="Q202" s="413">
        <f t="shared" ref="Q202:Q210" si="90">SUM(E202:P202)</f>
        <v>0</v>
      </c>
    </row>
    <row r="203" spans="2:21" s="45" customFormat="1" ht="15" customHeight="1">
      <c r="B203" s="414" t="s">
        <v>95</v>
      </c>
      <c r="C203" s="1016" t="s">
        <v>124</v>
      </c>
      <c r="D203" s="1017"/>
      <c r="E203" s="248">
        <f t="shared" ref="E203:P204" si="91">IF($C$200=0,0,SUM(E177:E177)/$C$200*1000)</f>
        <v>0</v>
      </c>
      <c r="F203" s="248">
        <f t="shared" si="91"/>
        <v>0</v>
      </c>
      <c r="G203" s="248">
        <f t="shared" si="91"/>
        <v>0</v>
      </c>
      <c r="H203" s="248">
        <f t="shared" si="91"/>
        <v>0</v>
      </c>
      <c r="I203" s="248">
        <f t="shared" si="91"/>
        <v>0</v>
      </c>
      <c r="J203" s="248">
        <f t="shared" si="91"/>
        <v>0</v>
      </c>
      <c r="K203" s="248">
        <f t="shared" si="91"/>
        <v>0</v>
      </c>
      <c r="L203" s="248">
        <f t="shared" si="91"/>
        <v>0</v>
      </c>
      <c r="M203" s="248">
        <f t="shared" si="91"/>
        <v>0</v>
      </c>
      <c r="N203" s="248">
        <f t="shared" si="91"/>
        <v>0</v>
      </c>
      <c r="O203" s="248">
        <f t="shared" si="91"/>
        <v>0</v>
      </c>
      <c r="P203" s="248">
        <f t="shared" si="91"/>
        <v>0</v>
      </c>
      <c r="Q203" s="415">
        <f t="shared" si="90"/>
        <v>0</v>
      </c>
    </row>
    <row r="204" spans="2:21" s="45" customFormat="1" ht="15" customHeight="1">
      <c r="B204" s="414" t="s">
        <v>96</v>
      </c>
      <c r="C204" s="1016" t="s">
        <v>124</v>
      </c>
      <c r="D204" s="1017"/>
      <c r="E204" s="248">
        <f t="shared" si="91"/>
        <v>0</v>
      </c>
      <c r="F204" s="248">
        <f t="shared" si="91"/>
        <v>0</v>
      </c>
      <c r="G204" s="248">
        <f t="shared" si="91"/>
        <v>0</v>
      </c>
      <c r="H204" s="248">
        <f t="shared" si="91"/>
        <v>0</v>
      </c>
      <c r="I204" s="248">
        <f t="shared" si="91"/>
        <v>0</v>
      </c>
      <c r="J204" s="248">
        <f t="shared" si="91"/>
        <v>0</v>
      </c>
      <c r="K204" s="248">
        <f t="shared" si="91"/>
        <v>0</v>
      </c>
      <c r="L204" s="248">
        <f t="shared" si="91"/>
        <v>0</v>
      </c>
      <c r="M204" s="248">
        <f t="shared" si="91"/>
        <v>0</v>
      </c>
      <c r="N204" s="248">
        <f t="shared" si="91"/>
        <v>0</v>
      </c>
      <c r="O204" s="248">
        <f t="shared" si="91"/>
        <v>0</v>
      </c>
      <c r="P204" s="248">
        <f t="shared" si="91"/>
        <v>0</v>
      </c>
      <c r="Q204" s="415">
        <f t="shared" si="90"/>
        <v>0</v>
      </c>
    </row>
    <row r="205" spans="2:21" s="45" customFormat="1" ht="15" customHeight="1">
      <c r="B205" s="414" t="s">
        <v>93</v>
      </c>
      <c r="C205" s="1016" t="s">
        <v>124</v>
      </c>
      <c r="D205" s="1017"/>
      <c r="E205" s="248">
        <f t="shared" ref="E205:P205" si="92">IF($C$200=0,0,SUM(E179:E185)/$C$200*1000)</f>
        <v>0</v>
      </c>
      <c r="F205" s="248">
        <f t="shared" si="92"/>
        <v>0</v>
      </c>
      <c r="G205" s="248">
        <f t="shared" si="92"/>
        <v>0</v>
      </c>
      <c r="H205" s="248">
        <f t="shared" si="92"/>
        <v>0</v>
      </c>
      <c r="I205" s="248">
        <f t="shared" si="92"/>
        <v>0</v>
      </c>
      <c r="J205" s="248">
        <f t="shared" si="92"/>
        <v>0</v>
      </c>
      <c r="K205" s="248">
        <f t="shared" si="92"/>
        <v>0</v>
      </c>
      <c r="L205" s="248">
        <f t="shared" si="92"/>
        <v>0</v>
      </c>
      <c r="M205" s="248">
        <f t="shared" si="92"/>
        <v>0</v>
      </c>
      <c r="N205" s="248">
        <f t="shared" si="92"/>
        <v>0</v>
      </c>
      <c r="O205" s="248">
        <f t="shared" si="92"/>
        <v>0</v>
      </c>
      <c r="P205" s="248">
        <f t="shared" si="92"/>
        <v>0</v>
      </c>
      <c r="Q205" s="415">
        <f t="shared" si="90"/>
        <v>0</v>
      </c>
    </row>
    <row r="206" spans="2:21" ht="15" customHeight="1">
      <c r="B206" s="414" t="s">
        <v>97</v>
      </c>
      <c r="C206" s="1016" t="s">
        <v>124</v>
      </c>
      <c r="D206" s="1017"/>
      <c r="E206" s="248">
        <f t="shared" ref="E206:P207" si="93">IF($C$200=0,0,SUM(E186:E186)/$C$200*1000)</f>
        <v>0</v>
      </c>
      <c r="F206" s="248">
        <f t="shared" si="93"/>
        <v>0</v>
      </c>
      <c r="G206" s="248">
        <f t="shared" si="93"/>
        <v>0</v>
      </c>
      <c r="H206" s="248">
        <f t="shared" si="93"/>
        <v>0</v>
      </c>
      <c r="I206" s="248">
        <f t="shared" si="93"/>
        <v>0</v>
      </c>
      <c r="J206" s="248">
        <f t="shared" si="93"/>
        <v>0</v>
      </c>
      <c r="K206" s="248">
        <f t="shared" si="93"/>
        <v>0</v>
      </c>
      <c r="L206" s="248">
        <f t="shared" si="93"/>
        <v>0</v>
      </c>
      <c r="M206" s="248">
        <f t="shared" si="93"/>
        <v>0</v>
      </c>
      <c r="N206" s="248">
        <f t="shared" si="93"/>
        <v>0</v>
      </c>
      <c r="O206" s="248">
        <f t="shared" si="93"/>
        <v>0</v>
      </c>
      <c r="P206" s="248">
        <f t="shared" si="93"/>
        <v>0</v>
      </c>
      <c r="Q206" s="415">
        <f t="shared" si="90"/>
        <v>0</v>
      </c>
    </row>
    <row r="207" spans="2:21" ht="15" customHeight="1">
      <c r="B207" s="682" t="s">
        <v>438</v>
      </c>
      <c r="C207" s="1016" t="s">
        <v>124</v>
      </c>
      <c r="D207" s="1017"/>
      <c r="E207" s="248">
        <f t="shared" si="93"/>
        <v>0</v>
      </c>
      <c r="F207" s="248">
        <f t="shared" si="93"/>
        <v>0</v>
      </c>
      <c r="G207" s="248">
        <f t="shared" si="93"/>
        <v>0</v>
      </c>
      <c r="H207" s="248">
        <f t="shared" si="93"/>
        <v>0</v>
      </c>
      <c r="I207" s="248">
        <f t="shared" si="93"/>
        <v>0</v>
      </c>
      <c r="J207" s="248">
        <f t="shared" si="93"/>
        <v>0</v>
      </c>
      <c r="K207" s="248">
        <f t="shared" si="93"/>
        <v>0</v>
      </c>
      <c r="L207" s="248">
        <f t="shared" si="93"/>
        <v>0</v>
      </c>
      <c r="M207" s="248">
        <f t="shared" si="93"/>
        <v>0</v>
      </c>
      <c r="N207" s="248">
        <f t="shared" si="93"/>
        <v>0</v>
      </c>
      <c r="O207" s="248">
        <f t="shared" si="93"/>
        <v>0</v>
      </c>
      <c r="P207" s="248">
        <f t="shared" si="93"/>
        <v>0</v>
      </c>
      <c r="Q207" s="415">
        <f t="shared" si="90"/>
        <v>0</v>
      </c>
    </row>
    <row r="208" spans="2:21" ht="15" customHeight="1">
      <c r="B208" s="682" t="s">
        <v>442</v>
      </c>
      <c r="C208" s="1016" t="s">
        <v>124</v>
      </c>
      <c r="D208" s="1017"/>
      <c r="E208" s="248">
        <f t="shared" ref="E208:P208" si="94">IF($C$200=0,0,SUM(E188:E190)/$C$200*1000)</f>
        <v>0</v>
      </c>
      <c r="F208" s="248">
        <f t="shared" si="94"/>
        <v>0</v>
      </c>
      <c r="G208" s="248">
        <f t="shared" si="94"/>
        <v>0</v>
      </c>
      <c r="H208" s="248">
        <f t="shared" si="94"/>
        <v>0</v>
      </c>
      <c r="I208" s="248">
        <f t="shared" si="94"/>
        <v>0</v>
      </c>
      <c r="J208" s="248">
        <f t="shared" si="94"/>
        <v>0</v>
      </c>
      <c r="K208" s="248">
        <f t="shared" si="94"/>
        <v>0</v>
      </c>
      <c r="L208" s="248">
        <f t="shared" si="94"/>
        <v>0</v>
      </c>
      <c r="M208" s="248">
        <f t="shared" si="94"/>
        <v>0</v>
      </c>
      <c r="N208" s="248">
        <f t="shared" si="94"/>
        <v>0</v>
      </c>
      <c r="O208" s="248">
        <f t="shared" si="94"/>
        <v>0</v>
      </c>
      <c r="P208" s="248">
        <f t="shared" si="94"/>
        <v>0</v>
      </c>
      <c r="Q208" s="415">
        <f t="shared" si="90"/>
        <v>0</v>
      </c>
    </row>
    <row r="209" spans="2:17" ht="15" customHeight="1">
      <c r="B209" s="414" t="s">
        <v>125</v>
      </c>
      <c r="C209" s="1016" t="s">
        <v>124</v>
      </c>
      <c r="D209" s="1017"/>
      <c r="E209" s="248">
        <f>IF($C$200=0,0,SUM(E172:E176)/$C$200*1000)</f>
        <v>0</v>
      </c>
      <c r="F209" s="248">
        <f>IF($C$200=0,0,SUM(F172:F176)/$C$200*1000)</f>
        <v>0</v>
      </c>
      <c r="G209" s="248">
        <f t="shared" ref="G209:P209" si="95">IF($C$200=0,0,SUM(G172:G176)/$C$200*1000)</f>
        <v>0</v>
      </c>
      <c r="H209" s="248">
        <f t="shared" si="95"/>
        <v>0</v>
      </c>
      <c r="I209" s="248">
        <f t="shared" si="95"/>
        <v>0</v>
      </c>
      <c r="J209" s="248">
        <f t="shared" si="95"/>
        <v>0</v>
      </c>
      <c r="K209" s="248">
        <f t="shared" si="95"/>
        <v>0</v>
      </c>
      <c r="L209" s="248">
        <f t="shared" si="95"/>
        <v>0</v>
      </c>
      <c r="M209" s="248">
        <f t="shared" si="95"/>
        <v>0</v>
      </c>
      <c r="N209" s="248">
        <f t="shared" si="95"/>
        <v>0</v>
      </c>
      <c r="O209" s="248">
        <f t="shared" si="95"/>
        <v>0</v>
      </c>
      <c r="P209" s="248">
        <f t="shared" si="95"/>
        <v>0</v>
      </c>
      <c r="Q209" s="415">
        <f t="shared" si="90"/>
        <v>0</v>
      </c>
    </row>
    <row r="210" spans="2:17" ht="15" customHeight="1" thickBot="1">
      <c r="B210" s="416" t="s">
        <v>106</v>
      </c>
      <c r="C210" s="1014" t="s">
        <v>124</v>
      </c>
      <c r="D210" s="1015"/>
      <c r="E210" s="417">
        <f>IF($C$200=0,0,E194/$C$200*1000)</f>
        <v>0</v>
      </c>
      <c r="F210" s="417">
        <f t="shared" ref="F210:P210" si="96">IF($C$200=0,0,F194/$C$200*1000)</f>
        <v>0</v>
      </c>
      <c r="G210" s="417">
        <f t="shared" si="96"/>
        <v>0</v>
      </c>
      <c r="H210" s="417">
        <f t="shared" si="96"/>
        <v>0</v>
      </c>
      <c r="I210" s="417">
        <f t="shared" si="96"/>
        <v>0</v>
      </c>
      <c r="J210" s="417">
        <f t="shared" si="96"/>
        <v>0</v>
      </c>
      <c r="K210" s="417">
        <f t="shared" si="96"/>
        <v>0</v>
      </c>
      <c r="L210" s="417">
        <f t="shared" si="96"/>
        <v>0</v>
      </c>
      <c r="M210" s="417">
        <f t="shared" si="96"/>
        <v>0</v>
      </c>
      <c r="N210" s="417">
        <f t="shared" si="96"/>
        <v>0</v>
      </c>
      <c r="O210" s="417">
        <f t="shared" si="96"/>
        <v>0</v>
      </c>
      <c r="P210" s="417">
        <f t="shared" si="96"/>
        <v>0</v>
      </c>
      <c r="Q210" s="418">
        <f t="shared" si="90"/>
        <v>0</v>
      </c>
    </row>
    <row r="211" spans="2:17">
      <c r="B211" s="45"/>
      <c r="C211" s="45"/>
      <c r="D211" s="45"/>
      <c r="E211" s="45"/>
      <c r="F211" s="45"/>
      <c r="G211" s="45"/>
      <c r="H211" s="45"/>
      <c r="I211" s="45"/>
      <c r="J211" s="45"/>
      <c r="K211" s="45"/>
      <c r="L211" s="45"/>
      <c r="M211" s="45"/>
      <c r="N211" s="45"/>
      <c r="O211" s="45"/>
      <c r="P211" s="45"/>
      <c r="Q211" s="45"/>
    </row>
    <row r="212" spans="2:17">
      <c r="B212" s="36" t="s">
        <v>324</v>
      </c>
    </row>
    <row r="213" spans="2:17">
      <c r="B213" s="44"/>
      <c r="C213" s="44" t="s">
        <v>329</v>
      </c>
      <c r="E213" s="45"/>
      <c r="F213" s="45"/>
      <c r="G213" s="45"/>
    </row>
    <row r="214" spans="2:17">
      <c r="B214" s="44" t="s">
        <v>325</v>
      </c>
      <c r="C214" s="586">
        <f>SUM(T16:T16)+SUM(T18:T18)</f>
        <v>0</v>
      </c>
      <c r="D214" s="45"/>
      <c r="E214" s="45"/>
      <c r="F214" s="45"/>
      <c r="G214" s="45"/>
    </row>
    <row r="215" spans="2:17">
      <c r="B215" s="44" t="s">
        <v>101</v>
      </c>
      <c r="C215" s="586">
        <f>SUM(T20:T21)</f>
        <v>0</v>
      </c>
      <c r="D215" s="45"/>
      <c r="E215" s="45"/>
      <c r="F215" s="45"/>
      <c r="G215" s="45"/>
    </row>
    <row r="216" spans="2:17">
      <c r="B216" s="44" t="s">
        <v>102</v>
      </c>
      <c r="C216" s="586">
        <f>SUM(T23:T25)</f>
        <v>0</v>
      </c>
      <c r="D216" s="45"/>
      <c r="E216" s="45"/>
      <c r="F216" s="45"/>
      <c r="G216" s="45"/>
    </row>
    <row r="217" spans="2:17">
      <c r="B217" s="44" t="s">
        <v>98</v>
      </c>
      <c r="C217" s="586">
        <f>SUM(T27:T29)</f>
        <v>0</v>
      </c>
      <c r="D217" s="45"/>
      <c r="E217" s="45"/>
      <c r="F217" s="45"/>
      <c r="G217" s="45"/>
    </row>
    <row r="218" spans="2:17">
      <c r="B218" s="44"/>
      <c r="C218" s="586">
        <f>SUM(C214:C217)</f>
        <v>0</v>
      </c>
      <c r="D218" s="45" t="s">
        <v>330</v>
      </c>
      <c r="E218" s="45"/>
      <c r="F218" s="45"/>
      <c r="G218" s="45"/>
    </row>
    <row r="219" spans="2:17">
      <c r="B219" s="45"/>
      <c r="C219" s="45"/>
      <c r="D219" s="45"/>
      <c r="E219" s="45"/>
      <c r="F219" s="45"/>
      <c r="G219" s="45"/>
    </row>
  </sheetData>
  <sheetProtection formatCells="0" formatColumns="0" formatRows="0" insertColumns="0" insertRows="0" deleteColumns="0" deleteRows="0" selectLockedCells="1"/>
  <mergeCells count="95">
    <mergeCell ref="E3:E4"/>
    <mergeCell ref="F3:F4"/>
    <mergeCell ref="G3:G4"/>
    <mergeCell ref="H3:Q4"/>
    <mergeCell ref="G11:I13"/>
    <mergeCell ref="K11:S11"/>
    <mergeCell ref="B30:C30"/>
    <mergeCell ref="U11:V11"/>
    <mergeCell ref="K12:O12"/>
    <mergeCell ref="P12:S12"/>
    <mergeCell ref="K13:O13"/>
    <mergeCell ref="P13:S13"/>
    <mergeCell ref="B15:D15"/>
    <mergeCell ref="R15:S15"/>
    <mergeCell ref="B20:B21"/>
    <mergeCell ref="B22:C22"/>
    <mergeCell ref="B23:B25"/>
    <mergeCell ref="B26:C26"/>
    <mergeCell ref="B27:B29"/>
    <mergeCell ref="B17:C17"/>
    <mergeCell ref="B19:C19"/>
    <mergeCell ref="N78:P78"/>
    <mergeCell ref="B85:D85"/>
    <mergeCell ref="B35:D35"/>
    <mergeCell ref="R35:S35"/>
    <mergeCell ref="B36:B38"/>
    <mergeCell ref="B39:B40"/>
    <mergeCell ref="B41:B42"/>
    <mergeCell ref="B46:D46"/>
    <mergeCell ref="R46:T46"/>
    <mergeCell ref="B103:D103"/>
    <mergeCell ref="B57:B61"/>
    <mergeCell ref="C78:F82"/>
    <mergeCell ref="I78:J78"/>
    <mergeCell ref="K78:M78"/>
    <mergeCell ref="B87:B88"/>
    <mergeCell ref="B89:B91"/>
    <mergeCell ref="B92:B94"/>
    <mergeCell ref="B95:B97"/>
    <mergeCell ref="B99:B100"/>
    <mergeCell ref="H127:J127"/>
    <mergeCell ref="K127:M127"/>
    <mergeCell ref="B108:D108"/>
    <mergeCell ref="B110:B111"/>
    <mergeCell ref="B112:B114"/>
    <mergeCell ref="B115:B117"/>
    <mergeCell ref="B118:C118"/>
    <mergeCell ref="B119:C119"/>
    <mergeCell ref="C135:D135"/>
    <mergeCell ref="B120:B122"/>
    <mergeCell ref="B124:C124"/>
    <mergeCell ref="C127:D129"/>
    <mergeCell ref="F127:G127"/>
    <mergeCell ref="C130:D130"/>
    <mergeCell ref="C131:D131"/>
    <mergeCell ref="C132:D132"/>
    <mergeCell ref="C133:D133"/>
    <mergeCell ref="C134:D134"/>
    <mergeCell ref="P143:P144"/>
    <mergeCell ref="C146:D146"/>
    <mergeCell ref="C136:D136"/>
    <mergeCell ref="C137:D137"/>
    <mergeCell ref="C138:D138"/>
    <mergeCell ref="C139:D139"/>
    <mergeCell ref="C140:D141"/>
    <mergeCell ref="C143:D145"/>
    <mergeCell ref="C152:D152"/>
    <mergeCell ref="F143:G143"/>
    <mergeCell ref="H143:J143"/>
    <mergeCell ref="K143:M143"/>
    <mergeCell ref="N143:N144"/>
    <mergeCell ref="C147:D147"/>
    <mergeCell ref="C148:D148"/>
    <mergeCell ref="C149:D149"/>
    <mergeCell ref="C150:D150"/>
    <mergeCell ref="C151:D151"/>
    <mergeCell ref="C203:D203"/>
    <mergeCell ref="C153:D153"/>
    <mergeCell ref="C154:D154"/>
    <mergeCell ref="C155:D155"/>
    <mergeCell ref="C156:D156"/>
    <mergeCell ref="C157:D157"/>
    <mergeCell ref="C158:D158"/>
    <mergeCell ref="B161:D161"/>
    <mergeCell ref="B172:B176"/>
    <mergeCell ref="B194:C194"/>
    <mergeCell ref="B201:D201"/>
    <mergeCell ref="C202:D202"/>
    <mergeCell ref="C210:D210"/>
    <mergeCell ref="C204:D204"/>
    <mergeCell ref="C205:D205"/>
    <mergeCell ref="C206:D206"/>
    <mergeCell ref="C207:D207"/>
    <mergeCell ref="C208:D208"/>
    <mergeCell ref="C209:D209"/>
  </mergeCells>
  <phoneticPr fontId="3"/>
  <conditionalFormatting sqref="R16 R18">
    <cfRule type="cellIs" dxfId="35" priority="11" operator="notEqual">
      <formula>0.00864</formula>
    </cfRule>
  </conditionalFormatting>
  <conditionalFormatting sqref="R20">
    <cfRule type="cellIs" dxfId="34" priority="1" operator="notEqual">
      <formula>0.04</formula>
    </cfRule>
  </conditionalFormatting>
  <conditionalFormatting sqref="R36:R39">
    <cfRule type="cellIs" dxfId="33" priority="3" operator="notEqual">
      <formula>0.00864</formula>
    </cfRule>
  </conditionalFormatting>
  <conditionalFormatting sqref="R41:R42">
    <cfRule type="cellIs" dxfId="32" priority="2" operator="notEqual">
      <formula>0.00864</formula>
    </cfRule>
  </conditionalFormatting>
  <conditionalFormatting sqref="U20">
    <cfRule type="cellIs" dxfId="31" priority="9" operator="notEqual">
      <formula>0.014</formula>
    </cfRule>
  </conditionalFormatting>
  <conditionalFormatting sqref="U23">
    <cfRule type="cellIs" dxfId="30" priority="8" operator="notEqual">
      <formula>0.0193</formula>
    </cfRule>
  </conditionalFormatting>
  <conditionalFormatting sqref="U24">
    <cfRule type="cellIs" dxfId="29" priority="7" operator="notEqual">
      <formula>0.0188</formula>
    </cfRule>
  </conditionalFormatting>
  <conditionalFormatting sqref="U25">
    <cfRule type="cellIs" dxfId="28" priority="6" operator="notEqual">
      <formula>0.0187</formula>
    </cfRule>
  </conditionalFormatting>
  <conditionalFormatting sqref="U27">
    <cfRule type="cellIs" dxfId="27" priority="5" operator="notEqual">
      <formula>0.0532</formula>
    </cfRule>
  </conditionalFormatting>
  <dataValidations count="2">
    <dataValidation type="list" allowBlank="1" showInputMessage="1" showErrorMessage="1" sqref="K11:S11" xr:uid="{5D2F65A5-C995-402C-B159-74B744C53738}">
      <formula1>"LPガス（0.458m3/kg  50.1MJ/kg）,プロパン（0.502m3/kg  50.3MJ/kg）,ブタン（0.355m3/kg  49.4MJ/kg）"</formula1>
    </dataValidation>
    <dataValidation showInputMessage="1" showErrorMessage="1" sqref="C98 C57 C172" xr:uid="{784319AC-08A0-45D9-95DC-A6EE12E86748}"/>
  </dataValidations>
  <printOptions horizontalCentered="1"/>
  <pageMargins left="0.39370078740157483" right="0.39370078740157483" top="0.55118110236220474" bottom="0.55118110236220474" header="0.31496062992125984" footer="0.31496062992125984"/>
  <pageSetup paperSize="9" scale="79" fitToHeight="0" orientation="landscape" r:id="rId1"/>
  <headerFooter>
    <oddFooter>&amp;C月別実績(2回目)</oddFooter>
  </headerFooter>
  <rowBreaks count="7" manualBreakCount="7">
    <brk id="31" min="1" max="21" man="1"/>
    <brk id="61" min="1" max="21" man="1"/>
    <brk id="83" min="1" max="21" man="1"/>
    <brk id="106" min="1" max="21" man="1"/>
    <brk id="141" min="1" max="21" man="1"/>
    <brk id="171" min="1" max="21" man="1"/>
    <brk id="199" min="1" max="21"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6D24-718E-4BCC-88FD-37F3B7DAA46E}">
  <sheetPr>
    <tabColor theme="7"/>
    <pageSetUpPr fitToPage="1"/>
  </sheetPr>
  <dimension ref="B1:AC219"/>
  <sheetViews>
    <sheetView view="pageBreakPreview" zoomScaleNormal="120" zoomScaleSheetLayoutView="100" zoomScalePageLayoutView="120" workbookViewId="0">
      <selection activeCell="F3" sqref="F3:F4"/>
    </sheetView>
  </sheetViews>
  <sheetFormatPr defaultColWidth="12.3984375" defaultRowHeight="16.5"/>
  <cols>
    <col min="1" max="1" width="1.59765625" style="36" customWidth="1"/>
    <col min="2" max="2" width="8.09765625" style="36" customWidth="1"/>
    <col min="3" max="3" width="9.69921875" style="36" customWidth="1"/>
    <col min="4" max="4" width="4.69921875" style="36" customWidth="1"/>
    <col min="5" max="16" width="5.8984375" style="36" customWidth="1"/>
    <col min="17" max="21" width="6.296875" style="36" customWidth="1"/>
    <col min="22" max="22" width="8.09765625" style="36" customWidth="1"/>
    <col min="23" max="23" width="11.3984375" style="36" customWidth="1"/>
    <col min="24" max="24" width="11.09765625" style="36" customWidth="1"/>
    <col min="25" max="25" width="5.59765625" style="36" customWidth="1"/>
    <col min="26" max="41" width="8.09765625" style="36" customWidth="1"/>
    <col min="42" max="42" width="6.09765625" style="36" customWidth="1"/>
    <col min="43" max="43" width="7.09765625" style="36" customWidth="1"/>
    <col min="44" max="44" width="6.09765625" style="36" customWidth="1"/>
    <col min="45" max="59" width="8.09765625" style="36" customWidth="1"/>
    <col min="60" max="16384" width="12.3984375" style="36"/>
  </cols>
  <sheetData>
    <row r="1" spans="2:29" ht="20.25" customHeight="1">
      <c r="B1" s="540"/>
      <c r="C1" s="462"/>
      <c r="U1" s="848">
        <f>事業報告書!$J$10</f>
        <v>0</v>
      </c>
    </row>
    <row r="2" spans="2:29" ht="9.75" customHeight="1" thickBot="1"/>
    <row r="3" spans="2:29" ht="12.75" customHeight="1">
      <c r="E3" s="1129" t="s">
        <v>337</v>
      </c>
      <c r="F3" s="1131"/>
      <c r="G3" s="1133" t="s">
        <v>339</v>
      </c>
      <c r="H3" s="1135" t="s">
        <v>355</v>
      </c>
      <c r="I3" s="1135"/>
      <c r="J3" s="1135"/>
      <c r="K3" s="1135"/>
      <c r="L3" s="1135"/>
      <c r="M3" s="1135"/>
      <c r="N3" s="1135"/>
      <c r="O3" s="1135"/>
      <c r="P3" s="1135"/>
      <c r="Q3" s="1135"/>
    </row>
    <row r="4" spans="2:29" ht="15" customHeight="1" thickBot="1">
      <c r="E4" s="1130"/>
      <c r="F4" s="1132"/>
      <c r="G4" s="1134"/>
      <c r="H4" s="1136"/>
      <c r="I4" s="1136"/>
      <c r="J4" s="1136"/>
      <c r="K4" s="1136"/>
      <c r="L4" s="1136"/>
      <c r="M4" s="1136"/>
      <c r="N4" s="1136"/>
      <c r="O4" s="1136"/>
      <c r="P4" s="1136"/>
      <c r="Q4" s="1136"/>
    </row>
    <row r="5" spans="2:29" ht="18.95" customHeight="1">
      <c r="B5" s="470" t="s">
        <v>195</v>
      </c>
      <c r="C5" s="478"/>
      <c r="D5" s="478"/>
    </row>
    <row r="6" spans="2:29">
      <c r="B6" s="37"/>
    </row>
    <row r="7" spans="2:29">
      <c r="B7" s="37" t="s">
        <v>185</v>
      </c>
      <c r="V7" s="784"/>
    </row>
    <row r="8" spans="2:29" ht="10.5" customHeight="1"/>
    <row r="9" spans="2:29">
      <c r="B9" s="38" t="s">
        <v>78</v>
      </c>
      <c r="C9" s="39"/>
      <c r="E9" s="37" t="s">
        <v>266</v>
      </c>
      <c r="F9" s="39"/>
      <c r="G9" s="40"/>
      <c r="H9" s="40"/>
      <c r="I9" s="40"/>
      <c r="J9" s="40"/>
      <c r="K9" s="40"/>
      <c r="L9" s="41"/>
      <c r="M9" s="42"/>
      <c r="N9" s="39"/>
      <c r="O9" s="41"/>
      <c r="P9" s="42"/>
      <c r="Q9" s="39"/>
      <c r="R9" s="39"/>
      <c r="S9" s="43"/>
      <c r="T9" s="43"/>
    </row>
    <row r="10" spans="2:29" ht="9.75" customHeight="1" thickBot="1">
      <c r="B10" s="38"/>
      <c r="C10" s="39"/>
      <c r="E10" s="37"/>
      <c r="F10" s="39"/>
      <c r="G10" s="40"/>
      <c r="H10" s="40"/>
      <c r="I10" s="40"/>
      <c r="J10" s="40"/>
      <c r="K10" s="40"/>
      <c r="L10" s="41"/>
      <c r="M10" s="42"/>
      <c r="N10" s="39"/>
      <c r="O10" s="41"/>
      <c r="P10" s="42"/>
      <c r="Q10" s="39"/>
      <c r="R10" s="39"/>
      <c r="S10" s="43"/>
      <c r="T10" s="43"/>
    </row>
    <row r="11" spans="2:29" ht="16.5" customHeight="1" thickBot="1">
      <c r="B11" s="38"/>
      <c r="C11" s="39"/>
      <c r="E11" s="37"/>
      <c r="F11" s="39"/>
      <c r="G11" s="1137" t="s">
        <v>259</v>
      </c>
      <c r="H11" s="1137"/>
      <c r="I11" s="1137"/>
      <c r="J11" s="40"/>
      <c r="K11" s="1138" t="s">
        <v>485</v>
      </c>
      <c r="L11" s="1139"/>
      <c r="M11" s="1139"/>
      <c r="N11" s="1139"/>
      <c r="O11" s="1139"/>
      <c r="P11" s="1139"/>
      <c r="Q11" s="1139"/>
      <c r="R11" s="1139"/>
      <c r="S11" s="1140"/>
      <c r="T11" s="43"/>
      <c r="U11" s="1117" t="s">
        <v>323</v>
      </c>
      <c r="V11" s="1118"/>
    </row>
    <row r="12" spans="2:29" ht="17.25" thickBot="1">
      <c r="B12" s="38"/>
      <c r="C12" s="39"/>
      <c r="E12" s="37"/>
      <c r="F12" s="39"/>
      <c r="G12" s="1137"/>
      <c r="H12" s="1137"/>
      <c r="I12" s="1137"/>
      <c r="J12" s="40"/>
      <c r="K12" s="1119" t="s">
        <v>210</v>
      </c>
      <c r="L12" s="1096"/>
      <c r="M12" s="1096"/>
      <c r="N12" s="1096"/>
      <c r="O12" s="1097"/>
      <c r="P12" s="1095" t="s">
        <v>211</v>
      </c>
      <c r="Q12" s="1096"/>
      <c r="R12" s="1096"/>
      <c r="S12" s="1120"/>
      <c r="T12" s="43"/>
      <c r="U12" s="574">
        <v>0.438</v>
      </c>
      <c r="V12" s="573" t="s">
        <v>199</v>
      </c>
    </row>
    <row r="13" spans="2:29" ht="17.25" thickBot="1">
      <c r="B13" s="38"/>
      <c r="C13" s="39"/>
      <c r="E13" s="37"/>
      <c r="F13" s="39"/>
      <c r="G13" s="1137"/>
      <c r="H13" s="1137"/>
      <c r="I13" s="1137"/>
      <c r="J13" s="40"/>
      <c r="K13" s="1121">
        <f>IF(COUNTIF(K11,"LPガス*"),0.458,IF(COUNTIF(K11,"プロパン*"),0.502,IF(COUNTIF(K11,"ブタン*"),0.355)))</f>
        <v>0.45800000000000002</v>
      </c>
      <c r="L13" s="1122"/>
      <c r="M13" s="1122"/>
      <c r="N13" s="1122"/>
      <c r="O13" s="1123"/>
      <c r="P13" s="1124">
        <f>IF(COUNTIF(K11,"LPガス*"),50.1,IF(COUNTIF(K11,"プロパン*"),50.3,IF(COUNTIF(K11,"ブタン*"),49.4)))</f>
        <v>50.1</v>
      </c>
      <c r="Q13" s="1122"/>
      <c r="R13" s="1122"/>
      <c r="S13" s="1125"/>
      <c r="T13" s="43"/>
    </row>
    <row r="14" spans="2:29" ht="11.25" customHeight="1" thickBot="1">
      <c r="B14" s="38"/>
      <c r="C14" s="39"/>
      <c r="D14" s="37"/>
      <c r="E14" s="39"/>
      <c r="F14" s="39"/>
      <c r="G14" s="40"/>
      <c r="H14" s="40"/>
      <c r="I14" s="40"/>
      <c r="J14" s="40"/>
      <c r="K14" s="40"/>
      <c r="L14" s="41"/>
      <c r="M14" s="42"/>
      <c r="N14" s="39"/>
      <c r="O14" s="41"/>
      <c r="P14" s="42"/>
      <c r="Q14" s="39"/>
      <c r="R14" s="39"/>
      <c r="S14" s="43"/>
      <c r="T14" s="43"/>
    </row>
    <row r="15" spans="2:29" ht="24.75">
      <c r="B15" s="1026"/>
      <c r="C15" s="1027"/>
      <c r="D15" s="1028"/>
      <c r="E15" s="349" t="s">
        <v>48</v>
      </c>
      <c r="F15" s="350" t="s">
        <v>49</v>
      </c>
      <c r="G15" s="350" t="s">
        <v>50</v>
      </c>
      <c r="H15" s="350" t="s">
        <v>51</v>
      </c>
      <c r="I15" s="350" t="s">
        <v>52</v>
      </c>
      <c r="J15" s="350" t="s">
        <v>53</v>
      </c>
      <c r="K15" s="350" t="s">
        <v>54</v>
      </c>
      <c r="L15" s="350" t="s">
        <v>55</v>
      </c>
      <c r="M15" s="350" t="s">
        <v>56</v>
      </c>
      <c r="N15" s="350" t="s">
        <v>57</v>
      </c>
      <c r="O15" s="350" t="s">
        <v>58</v>
      </c>
      <c r="P15" s="351" t="s">
        <v>59</v>
      </c>
      <c r="Q15" s="352" t="s">
        <v>39</v>
      </c>
      <c r="R15" s="1104" t="s">
        <v>60</v>
      </c>
      <c r="S15" s="1105"/>
      <c r="T15" s="432" t="s">
        <v>217</v>
      </c>
      <c r="U15" s="512" t="s">
        <v>308</v>
      </c>
      <c r="V15" s="45"/>
    </row>
    <row r="16" spans="2:29">
      <c r="B16" s="742" t="s">
        <v>258</v>
      </c>
      <c r="C16" s="46" t="s">
        <v>483</v>
      </c>
      <c r="D16" s="47" t="s">
        <v>105</v>
      </c>
      <c r="E16" s="157"/>
      <c r="F16" s="157"/>
      <c r="G16" s="157"/>
      <c r="H16" s="157"/>
      <c r="I16" s="157"/>
      <c r="J16" s="157"/>
      <c r="K16" s="157"/>
      <c r="L16" s="157"/>
      <c r="M16" s="157"/>
      <c r="N16" s="157"/>
      <c r="O16" s="157"/>
      <c r="P16" s="157"/>
      <c r="Q16" s="179">
        <f t="shared" ref="Q16:Q30" si="0">SUM(E16:P16)</f>
        <v>0</v>
      </c>
      <c r="R16" s="544">
        <v>8.6400000000000001E-3</v>
      </c>
      <c r="S16" s="133" t="s">
        <v>61</v>
      </c>
      <c r="T16" s="584">
        <f>Q16*U16</f>
        <v>0</v>
      </c>
      <c r="U16" s="575">
        <f>$U$12</f>
        <v>0.438</v>
      </c>
      <c r="V16" s="45" t="s">
        <v>199</v>
      </c>
      <c r="W16" s="49" t="s">
        <v>148</v>
      </c>
      <c r="AC16" s="36">
        <f>Q16*R16</f>
        <v>0</v>
      </c>
    </row>
    <row r="17" spans="2:29">
      <c r="B17" s="1127" t="s">
        <v>505</v>
      </c>
      <c r="C17" s="1128"/>
      <c r="D17" s="57" t="s">
        <v>62</v>
      </c>
      <c r="E17" s="157"/>
      <c r="F17" s="157"/>
      <c r="G17" s="157"/>
      <c r="H17" s="157"/>
      <c r="I17" s="157"/>
      <c r="J17" s="157"/>
      <c r="K17" s="157"/>
      <c r="L17" s="157"/>
      <c r="M17" s="157"/>
      <c r="N17" s="157"/>
      <c r="O17" s="157"/>
      <c r="P17" s="801"/>
      <c r="Q17" s="179">
        <f t="shared" si="0"/>
        <v>0</v>
      </c>
      <c r="R17" s="58"/>
      <c r="S17" s="59"/>
      <c r="T17" s="194"/>
      <c r="U17" s="353"/>
      <c r="V17" s="45"/>
      <c r="W17" s="49"/>
    </row>
    <row r="18" spans="2:29">
      <c r="B18" s="742" t="s">
        <v>257</v>
      </c>
      <c r="C18" s="46" t="s">
        <v>484</v>
      </c>
      <c r="D18" s="47" t="s">
        <v>105</v>
      </c>
      <c r="E18" s="181"/>
      <c r="F18" s="157"/>
      <c r="G18" s="157"/>
      <c r="H18" s="157"/>
      <c r="I18" s="157"/>
      <c r="J18" s="157"/>
      <c r="K18" s="157"/>
      <c r="L18" s="157"/>
      <c r="M18" s="157"/>
      <c r="N18" s="157"/>
      <c r="O18" s="157"/>
      <c r="P18" s="182"/>
      <c r="Q18" s="218">
        <f>SUM(E18:P18)</f>
        <v>0</v>
      </c>
      <c r="R18" s="780">
        <v>8.6400000000000001E-3</v>
      </c>
      <c r="S18" s="133" t="s">
        <v>61</v>
      </c>
      <c r="T18" s="585">
        <f>Q18*U18</f>
        <v>0</v>
      </c>
      <c r="U18" s="575">
        <f>$U$12</f>
        <v>0.438</v>
      </c>
      <c r="V18" s="45" t="s">
        <v>199</v>
      </c>
      <c r="AC18" s="36">
        <f>Q18*R18</f>
        <v>0</v>
      </c>
    </row>
    <row r="19" spans="2:29">
      <c r="B19" s="1127" t="s">
        <v>505</v>
      </c>
      <c r="C19" s="1128"/>
      <c r="D19" s="57" t="s">
        <v>62</v>
      </c>
      <c r="E19" s="157"/>
      <c r="F19" s="157"/>
      <c r="G19" s="157"/>
      <c r="H19" s="157"/>
      <c r="I19" s="157"/>
      <c r="J19" s="157"/>
      <c r="K19" s="157"/>
      <c r="L19" s="157"/>
      <c r="M19" s="157"/>
      <c r="N19" s="157"/>
      <c r="O19" s="157"/>
      <c r="P19" s="801"/>
      <c r="Q19" s="179">
        <f t="shared" ref="Q19" si="1">SUM(E19:P19)</f>
        <v>0</v>
      </c>
      <c r="R19" s="58"/>
      <c r="S19" s="59"/>
      <c r="T19" s="194"/>
      <c r="U19" s="353"/>
      <c r="V19" s="45"/>
    </row>
    <row r="20" spans="2:29">
      <c r="B20" s="1098" t="s">
        <v>63</v>
      </c>
      <c r="C20" s="46" t="s">
        <v>209</v>
      </c>
      <c r="D20" s="47" t="s">
        <v>64</v>
      </c>
      <c r="E20" s="471"/>
      <c r="F20" s="472"/>
      <c r="G20" s="472"/>
      <c r="H20" s="472"/>
      <c r="I20" s="472"/>
      <c r="J20" s="472"/>
      <c r="K20" s="472"/>
      <c r="L20" s="472"/>
      <c r="M20" s="472"/>
      <c r="N20" s="472"/>
      <c r="O20" s="472"/>
      <c r="P20" s="472"/>
      <c r="Q20" s="158">
        <f t="shared" si="0"/>
        <v>0</v>
      </c>
      <c r="R20" s="777">
        <v>0.04</v>
      </c>
      <c r="S20" s="48" t="s">
        <v>65</v>
      </c>
      <c r="T20" s="581">
        <f>Q20*R20*U20*(44/12)*1000</f>
        <v>0</v>
      </c>
      <c r="U20" s="781">
        <v>1.4E-2</v>
      </c>
      <c r="V20" s="45" t="s">
        <v>208</v>
      </c>
      <c r="AC20" s="36">
        <f>Q20*R20</f>
        <v>0</v>
      </c>
    </row>
    <row r="21" spans="2:29">
      <c r="B21" s="1126"/>
      <c r="C21" s="54" t="s">
        <v>66</v>
      </c>
      <c r="D21" s="51" t="s">
        <v>642</v>
      </c>
      <c r="E21" s="177"/>
      <c r="F21" s="183"/>
      <c r="G21" s="183"/>
      <c r="H21" s="183"/>
      <c r="I21" s="183"/>
      <c r="J21" s="183"/>
      <c r="K21" s="183"/>
      <c r="L21" s="178"/>
      <c r="M21" s="473"/>
      <c r="N21" s="473"/>
      <c r="O21" s="473"/>
      <c r="P21" s="473"/>
      <c r="Q21" s="174">
        <f t="shared" si="0"/>
        <v>0</v>
      </c>
      <c r="R21" s="548">
        <f>$P$13/1000</f>
        <v>5.0099999999999999E-2</v>
      </c>
      <c r="S21" s="56" t="s">
        <v>212</v>
      </c>
      <c r="T21" s="582">
        <f>Q21*R21*U21*(44/12)*1000</f>
        <v>0</v>
      </c>
      <c r="U21" s="486">
        <f>IF(R21=0.0501,0.0163,IF(R21=0.0503,0.0162,IF(R21=0.0494,0.0167)))</f>
        <v>1.6299999999999999E-2</v>
      </c>
      <c r="V21" s="45" t="s">
        <v>208</v>
      </c>
      <c r="AC21" s="36">
        <f>Q21*R21</f>
        <v>0</v>
      </c>
    </row>
    <row r="22" spans="2:29">
      <c r="B22" s="1084" t="s">
        <v>68</v>
      </c>
      <c r="C22" s="1085"/>
      <c r="D22" s="57" t="s">
        <v>62</v>
      </c>
      <c r="E22" s="479"/>
      <c r="F22" s="480"/>
      <c r="G22" s="480"/>
      <c r="H22" s="480"/>
      <c r="I22" s="480"/>
      <c r="J22" s="480"/>
      <c r="K22" s="480"/>
      <c r="L22" s="480"/>
      <c r="M22" s="480"/>
      <c r="N22" s="480"/>
      <c r="O22" s="480"/>
      <c r="P22" s="481"/>
      <c r="Q22" s="180">
        <f t="shared" si="0"/>
        <v>0</v>
      </c>
      <c r="R22" s="58"/>
      <c r="S22" s="59"/>
      <c r="T22" s="194"/>
      <c r="U22" s="353"/>
      <c r="V22" s="45"/>
    </row>
    <row r="23" spans="2:29">
      <c r="B23" s="1081" t="s">
        <v>69</v>
      </c>
      <c r="C23" s="46" t="s">
        <v>206</v>
      </c>
      <c r="D23" s="47" t="s">
        <v>70</v>
      </c>
      <c r="E23" s="184"/>
      <c r="F23" s="185"/>
      <c r="G23" s="185"/>
      <c r="H23" s="185"/>
      <c r="I23" s="185"/>
      <c r="J23" s="185"/>
      <c r="K23" s="185"/>
      <c r="L23" s="186"/>
      <c r="M23" s="474"/>
      <c r="N23" s="474"/>
      <c r="O23" s="474"/>
      <c r="P23" s="474"/>
      <c r="Q23" s="187">
        <f t="shared" si="0"/>
        <v>0</v>
      </c>
      <c r="R23" s="132">
        <v>3.8899999999999997E-2</v>
      </c>
      <c r="S23" s="48" t="s">
        <v>71</v>
      </c>
      <c r="T23" s="581">
        <f>Q23*R23*U23*(44/12)*1000</f>
        <v>0</v>
      </c>
      <c r="U23" s="782">
        <v>1.9300000000000001E-2</v>
      </c>
      <c r="V23" s="45" t="s">
        <v>208</v>
      </c>
      <c r="AC23" s="36">
        <f>Q23*R23</f>
        <v>0</v>
      </c>
    </row>
    <row r="24" spans="2:29">
      <c r="B24" s="1083"/>
      <c r="C24" s="50" t="s">
        <v>205</v>
      </c>
      <c r="D24" s="51" t="s">
        <v>207</v>
      </c>
      <c r="E24" s="168"/>
      <c r="F24" s="176"/>
      <c r="G24" s="176"/>
      <c r="H24" s="176"/>
      <c r="I24" s="176"/>
      <c r="J24" s="176"/>
      <c r="K24" s="176"/>
      <c r="L24" s="169"/>
      <c r="M24" s="475"/>
      <c r="N24" s="475"/>
      <c r="O24" s="475"/>
      <c r="P24" s="475"/>
      <c r="Q24" s="152">
        <f>SUM(E24:P24)</f>
        <v>0</v>
      </c>
      <c r="R24" s="777">
        <v>3.7999999999999999E-2</v>
      </c>
      <c r="S24" s="53" t="s">
        <v>71</v>
      </c>
      <c r="T24" s="583">
        <f>Q24*R24*U24*(44/12)*1000</f>
        <v>0</v>
      </c>
      <c r="U24" s="783">
        <v>1.8800000000000001E-2</v>
      </c>
      <c r="V24" s="45" t="s">
        <v>208</v>
      </c>
      <c r="AC24" s="36">
        <f>Q24*R24</f>
        <v>0</v>
      </c>
    </row>
    <row r="25" spans="2:29">
      <c r="B25" s="1083"/>
      <c r="C25" s="50" t="s">
        <v>72</v>
      </c>
      <c r="D25" s="51" t="s">
        <v>70</v>
      </c>
      <c r="E25" s="177"/>
      <c r="F25" s="183"/>
      <c r="G25" s="183"/>
      <c r="H25" s="183"/>
      <c r="I25" s="183"/>
      <c r="J25" s="183"/>
      <c r="K25" s="183"/>
      <c r="L25" s="178"/>
      <c r="M25" s="473"/>
      <c r="N25" s="473"/>
      <c r="O25" s="473"/>
      <c r="P25" s="473"/>
      <c r="Q25" s="174">
        <f t="shared" si="0"/>
        <v>0</v>
      </c>
      <c r="R25" s="52">
        <v>3.6499999999999998E-2</v>
      </c>
      <c r="S25" s="53" t="s">
        <v>71</v>
      </c>
      <c r="T25" s="583">
        <f>Q25*R25*U25*(44/12)*1000</f>
        <v>0</v>
      </c>
      <c r="U25" s="783">
        <v>1.8700000000000001E-2</v>
      </c>
      <c r="V25" s="45" t="s">
        <v>208</v>
      </c>
      <c r="AC25" s="36">
        <f>Q25*R25</f>
        <v>0</v>
      </c>
    </row>
    <row r="26" spans="2:29">
      <c r="B26" s="1084" t="s">
        <v>73</v>
      </c>
      <c r="C26" s="1085"/>
      <c r="D26" s="57" t="s">
        <v>62</v>
      </c>
      <c r="E26" s="479"/>
      <c r="F26" s="480"/>
      <c r="G26" s="480"/>
      <c r="H26" s="480"/>
      <c r="I26" s="480"/>
      <c r="J26" s="480"/>
      <c r="K26" s="480"/>
      <c r="L26" s="480"/>
      <c r="M26" s="480"/>
      <c r="N26" s="480"/>
      <c r="O26" s="480"/>
      <c r="P26" s="481"/>
      <c r="Q26" s="180">
        <f t="shared" si="0"/>
        <v>0</v>
      </c>
      <c r="R26" s="58"/>
      <c r="S26" s="59"/>
      <c r="T26" s="194"/>
      <c r="U26" s="353"/>
      <c r="V26" s="45"/>
    </row>
    <row r="27" spans="2:29">
      <c r="B27" s="1081" t="s">
        <v>26</v>
      </c>
      <c r="C27" s="46" t="s">
        <v>74</v>
      </c>
      <c r="D27" s="47" t="s">
        <v>75</v>
      </c>
      <c r="E27" s="184"/>
      <c r="F27" s="185"/>
      <c r="G27" s="185"/>
      <c r="H27" s="185"/>
      <c r="I27" s="185"/>
      <c r="J27" s="185"/>
      <c r="K27" s="185"/>
      <c r="L27" s="186"/>
      <c r="M27" s="474"/>
      <c r="N27" s="474"/>
      <c r="O27" s="474"/>
      <c r="P27" s="474"/>
      <c r="Q27" s="187">
        <f t="shared" si="0"/>
        <v>0</v>
      </c>
      <c r="R27" s="514"/>
      <c r="S27" s="60" t="s">
        <v>76</v>
      </c>
      <c r="T27" s="581">
        <f>Q27*U27</f>
        <v>0</v>
      </c>
      <c r="U27" s="782">
        <v>5.3199999999999997E-2</v>
      </c>
      <c r="V27" s="45" t="s">
        <v>147</v>
      </c>
      <c r="AC27" s="36">
        <f>Q27*R27</f>
        <v>0</v>
      </c>
    </row>
    <row r="28" spans="2:29">
      <c r="B28" s="1083"/>
      <c r="C28" s="482" t="s">
        <v>440</v>
      </c>
      <c r="D28" s="65" t="s">
        <v>218</v>
      </c>
      <c r="E28" s="171"/>
      <c r="F28" s="171"/>
      <c r="G28" s="171"/>
      <c r="H28" s="171"/>
      <c r="I28" s="171"/>
      <c r="J28" s="171"/>
      <c r="K28" s="171"/>
      <c r="L28" s="172"/>
      <c r="M28" s="476"/>
      <c r="N28" s="476"/>
      <c r="O28" s="476"/>
      <c r="P28" s="476"/>
      <c r="Q28" s="152">
        <f t="shared" si="0"/>
        <v>0</v>
      </c>
      <c r="R28" s="515"/>
      <c r="S28" s="517"/>
      <c r="T28" s="487" t="str">
        <f>IF(U28="","",Q28*R28*U28*(44/12)*1000)</f>
        <v/>
      </c>
      <c r="U28" s="518"/>
      <c r="V28" s="250" t="s">
        <v>208</v>
      </c>
      <c r="AC28" s="36">
        <f>Q28*R28</f>
        <v>0</v>
      </c>
    </row>
    <row r="29" spans="2:29">
      <c r="B29" s="1082"/>
      <c r="C29" s="483" t="s">
        <v>441</v>
      </c>
      <c r="D29" s="61" t="s">
        <v>219</v>
      </c>
      <c r="E29" s="165"/>
      <c r="F29" s="165"/>
      <c r="G29" s="165"/>
      <c r="H29" s="165"/>
      <c r="I29" s="165"/>
      <c r="J29" s="165"/>
      <c r="K29" s="165"/>
      <c r="L29" s="166"/>
      <c r="M29" s="477"/>
      <c r="N29" s="477"/>
      <c r="O29" s="477"/>
      <c r="P29" s="477"/>
      <c r="Q29" s="188">
        <f>SUM(E29:P29)</f>
        <v>0</v>
      </c>
      <c r="R29" s="516"/>
      <c r="S29" s="519"/>
      <c r="T29" s="488" t="str">
        <f>IF(U29="","",Q29*R29*U29*(44/12)*1000)</f>
        <v/>
      </c>
      <c r="U29" s="520"/>
      <c r="V29" s="250" t="s">
        <v>208</v>
      </c>
      <c r="AC29" s="36">
        <f>Q29*R29</f>
        <v>0</v>
      </c>
    </row>
    <row r="30" spans="2:29" ht="17.25" thickBot="1">
      <c r="B30" s="1115" t="s">
        <v>77</v>
      </c>
      <c r="C30" s="1116"/>
      <c r="D30" s="354" t="s">
        <v>62</v>
      </c>
      <c r="E30" s="355"/>
      <c r="F30" s="356"/>
      <c r="G30" s="356"/>
      <c r="H30" s="356"/>
      <c r="I30" s="356"/>
      <c r="J30" s="356"/>
      <c r="K30" s="356"/>
      <c r="L30" s="356"/>
      <c r="M30" s="356"/>
      <c r="N30" s="356"/>
      <c r="O30" s="356"/>
      <c r="P30" s="356"/>
      <c r="Q30" s="357">
        <f t="shared" si="0"/>
        <v>0</v>
      </c>
      <c r="R30" s="358"/>
      <c r="S30" s="359"/>
      <c r="T30" s="360"/>
      <c r="U30" s="361"/>
      <c r="V30" s="45"/>
      <c r="AC30" s="36">
        <f>Q30*R30</f>
        <v>0</v>
      </c>
    </row>
    <row r="31" spans="2:29">
      <c r="T31" s="196"/>
    </row>
    <row r="32" spans="2:29" ht="16.5" customHeight="1">
      <c r="B32" s="38" t="s">
        <v>87</v>
      </c>
      <c r="C32" s="39"/>
      <c r="D32" s="63" t="s">
        <v>79</v>
      </c>
      <c r="E32" s="64"/>
      <c r="F32" s="64"/>
      <c r="G32" s="64"/>
      <c r="H32" s="64"/>
      <c r="I32" s="64"/>
      <c r="J32" s="64"/>
      <c r="K32" s="64"/>
      <c r="L32" s="64"/>
      <c r="M32" s="64"/>
      <c r="N32" s="64"/>
      <c r="O32" s="64"/>
      <c r="P32" s="64"/>
      <c r="Q32" s="64"/>
      <c r="R32" s="40"/>
      <c r="S32" s="40"/>
      <c r="T32" s="40"/>
      <c r="U32" s="458">
        <f>事業報告書!$J$10</f>
        <v>0</v>
      </c>
    </row>
    <row r="33" spans="2:23">
      <c r="B33" s="37"/>
      <c r="C33" s="39"/>
      <c r="D33" s="63"/>
      <c r="E33" s="64"/>
      <c r="F33" s="64"/>
      <c r="G33" s="64"/>
      <c r="H33" s="64"/>
      <c r="I33" s="64"/>
      <c r="J33" s="64"/>
      <c r="K33" s="64"/>
      <c r="L33" s="64"/>
      <c r="M33" s="64"/>
      <c r="N33" s="64"/>
      <c r="O33" s="64"/>
      <c r="P33" s="64"/>
      <c r="Q33" s="64"/>
      <c r="R33" s="40"/>
      <c r="S33" s="40"/>
      <c r="T33" s="40"/>
    </row>
    <row r="34" spans="2:23" ht="17.25" thickBot="1">
      <c r="B34" s="37" t="s">
        <v>186</v>
      </c>
      <c r="C34" s="39"/>
      <c r="D34" s="63"/>
      <c r="E34" s="64"/>
      <c r="F34" s="64"/>
      <c r="G34" s="64"/>
      <c r="H34" s="64"/>
      <c r="I34" s="64"/>
      <c r="J34" s="64"/>
      <c r="K34" s="64"/>
      <c r="L34" s="64"/>
      <c r="M34" s="64"/>
      <c r="N34" s="64"/>
      <c r="O34" s="64"/>
      <c r="P34" s="64"/>
      <c r="Q34" s="64"/>
      <c r="R34" s="40"/>
      <c r="S34" s="40"/>
      <c r="T34" s="40"/>
    </row>
    <row r="35" spans="2:23" ht="24.75">
      <c r="B35" s="1026"/>
      <c r="C35" s="1027"/>
      <c r="D35" s="1028"/>
      <c r="E35" s="349" t="str">
        <f t="shared" ref="E35:P35" si="2">E15</f>
        <v>４月</v>
      </c>
      <c r="F35" s="349" t="str">
        <f t="shared" si="2"/>
        <v>５月</v>
      </c>
      <c r="G35" s="349" t="str">
        <f t="shared" si="2"/>
        <v>６月</v>
      </c>
      <c r="H35" s="349" t="str">
        <f t="shared" si="2"/>
        <v>７月</v>
      </c>
      <c r="I35" s="349" t="str">
        <f t="shared" si="2"/>
        <v>８月</v>
      </c>
      <c r="J35" s="349" t="str">
        <f t="shared" si="2"/>
        <v>９月</v>
      </c>
      <c r="K35" s="349" t="str">
        <f t="shared" si="2"/>
        <v>１０月</v>
      </c>
      <c r="L35" s="349" t="str">
        <f t="shared" si="2"/>
        <v>１１月</v>
      </c>
      <c r="M35" s="349" t="str">
        <f t="shared" si="2"/>
        <v>１２月</v>
      </c>
      <c r="N35" s="349" t="str">
        <f t="shared" si="2"/>
        <v>１月</v>
      </c>
      <c r="O35" s="349" t="str">
        <f t="shared" si="2"/>
        <v>２月</v>
      </c>
      <c r="P35" s="349" t="str">
        <f t="shared" si="2"/>
        <v>３月</v>
      </c>
      <c r="Q35" s="352" t="s">
        <v>39</v>
      </c>
      <c r="R35" s="1104" t="s">
        <v>60</v>
      </c>
      <c r="S35" s="1105"/>
      <c r="T35" s="432" t="s">
        <v>309</v>
      </c>
      <c r="U35" s="512" t="s">
        <v>308</v>
      </c>
      <c r="V35" s="45"/>
    </row>
    <row r="36" spans="2:23">
      <c r="B36" s="1106" t="s">
        <v>23</v>
      </c>
      <c r="C36" s="46" t="s">
        <v>80</v>
      </c>
      <c r="D36" s="47" t="s">
        <v>105</v>
      </c>
      <c r="E36" s="189"/>
      <c r="F36" s="189"/>
      <c r="G36" s="189"/>
      <c r="H36" s="189"/>
      <c r="I36" s="189"/>
      <c r="J36" s="189"/>
      <c r="K36" s="189"/>
      <c r="L36" s="189"/>
      <c r="M36" s="189"/>
      <c r="N36" s="189"/>
      <c r="O36" s="189"/>
      <c r="P36" s="189"/>
      <c r="Q36" s="158">
        <f t="shared" ref="Q36:Q42" si="3">SUM(E36:P36)</f>
        <v>0</v>
      </c>
      <c r="R36" s="546">
        <v>8.6400000000000001E-3</v>
      </c>
      <c r="S36" s="48" t="s">
        <v>61</v>
      </c>
      <c r="T36" s="191">
        <f t="shared" ref="T36:T42" si="4">Q36*U36</f>
        <v>0</v>
      </c>
      <c r="U36" s="575">
        <f t="shared" ref="U36:U42" si="5">$U$12</f>
        <v>0.438</v>
      </c>
      <c r="V36" s="45" t="s">
        <v>199</v>
      </c>
    </row>
    <row r="37" spans="2:23">
      <c r="B37" s="1107"/>
      <c r="C37" s="50" t="s">
        <v>81</v>
      </c>
      <c r="D37" s="51" t="s">
        <v>105</v>
      </c>
      <c r="E37" s="160"/>
      <c r="F37" s="160"/>
      <c r="G37" s="160"/>
      <c r="H37" s="160"/>
      <c r="I37" s="160"/>
      <c r="J37" s="160"/>
      <c r="K37" s="160"/>
      <c r="L37" s="160"/>
      <c r="M37" s="160"/>
      <c r="N37" s="160"/>
      <c r="O37" s="160"/>
      <c r="P37" s="160"/>
      <c r="Q37" s="147">
        <f t="shared" si="3"/>
        <v>0</v>
      </c>
      <c r="R37" s="543">
        <v>8.6400000000000001E-3</v>
      </c>
      <c r="S37" s="53" t="s">
        <v>61</v>
      </c>
      <c r="T37" s="192">
        <f t="shared" si="4"/>
        <v>0</v>
      </c>
      <c r="U37" s="576">
        <f t="shared" si="5"/>
        <v>0.438</v>
      </c>
      <c r="V37" s="45" t="s">
        <v>199</v>
      </c>
    </row>
    <row r="38" spans="2:23">
      <c r="B38" s="1108"/>
      <c r="C38" s="54" t="s">
        <v>82</v>
      </c>
      <c r="D38" s="55" t="s">
        <v>105</v>
      </c>
      <c r="E38" s="190">
        <f>E36+E37</f>
        <v>0</v>
      </c>
      <c r="F38" s="190">
        <f t="shared" ref="F38:P38" si="6">F36+F37</f>
        <v>0</v>
      </c>
      <c r="G38" s="190">
        <f t="shared" si="6"/>
        <v>0</v>
      </c>
      <c r="H38" s="190">
        <f t="shared" si="6"/>
        <v>0</v>
      </c>
      <c r="I38" s="190">
        <f t="shared" si="6"/>
        <v>0</v>
      </c>
      <c r="J38" s="190">
        <f t="shared" si="6"/>
        <v>0</v>
      </c>
      <c r="K38" s="190">
        <f t="shared" si="6"/>
        <v>0</v>
      </c>
      <c r="L38" s="190">
        <f t="shared" si="6"/>
        <v>0</v>
      </c>
      <c r="M38" s="190">
        <f t="shared" si="6"/>
        <v>0</v>
      </c>
      <c r="N38" s="190">
        <f t="shared" si="6"/>
        <v>0</v>
      </c>
      <c r="O38" s="190">
        <f t="shared" si="6"/>
        <v>0</v>
      </c>
      <c r="P38" s="190">
        <f t="shared" si="6"/>
        <v>0</v>
      </c>
      <c r="Q38" s="175">
        <f t="shared" si="3"/>
        <v>0</v>
      </c>
      <c r="R38" s="545">
        <v>8.6400000000000001E-3</v>
      </c>
      <c r="S38" s="56" t="s">
        <v>61</v>
      </c>
      <c r="T38" s="193">
        <f t="shared" si="4"/>
        <v>0</v>
      </c>
      <c r="U38" s="578">
        <f t="shared" si="5"/>
        <v>0.438</v>
      </c>
      <c r="V38" s="45" t="s">
        <v>199</v>
      </c>
    </row>
    <row r="39" spans="2:23">
      <c r="B39" s="1109" t="s">
        <v>25</v>
      </c>
      <c r="C39" s="46" t="s">
        <v>83</v>
      </c>
      <c r="D39" s="47" t="s">
        <v>105</v>
      </c>
      <c r="E39" s="189"/>
      <c r="F39" s="189"/>
      <c r="G39" s="189"/>
      <c r="H39" s="189"/>
      <c r="I39" s="189"/>
      <c r="J39" s="189"/>
      <c r="K39" s="189"/>
      <c r="L39" s="189"/>
      <c r="M39" s="189"/>
      <c r="N39" s="189"/>
      <c r="O39" s="189"/>
      <c r="P39" s="189"/>
      <c r="Q39" s="158">
        <f>SUM(E39:P39)</f>
        <v>0</v>
      </c>
      <c r="R39" s="546">
        <v>8.6400000000000001E-3</v>
      </c>
      <c r="S39" s="48" t="s">
        <v>61</v>
      </c>
      <c r="T39" s="197">
        <f t="shared" si="4"/>
        <v>0</v>
      </c>
      <c r="U39" s="577">
        <f t="shared" si="5"/>
        <v>0.438</v>
      </c>
      <c r="V39" s="45" t="s">
        <v>199</v>
      </c>
    </row>
    <row r="40" spans="2:23">
      <c r="B40" s="1110"/>
      <c r="C40" s="46" t="s">
        <v>418</v>
      </c>
      <c r="D40" s="47" t="s">
        <v>99</v>
      </c>
      <c r="E40" s="189"/>
      <c r="F40" s="189"/>
      <c r="G40" s="189"/>
      <c r="H40" s="189"/>
      <c r="I40" s="189"/>
      <c r="J40" s="189"/>
      <c r="K40" s="189"/>
      <c r="L40" s="189"/>
      <c r="M40" s="189"/>
      <c r="N40" s="189"/>
      <c r="O40" s="189"/>
      <c r="P40" s="189"/>
      <c r="Q40" s="158">
        <f>SUM(E40:P40)</f>
        <v>0</v>
      </c>
      <c r="R40" s="778" t="s">
        <v>419</v>
      </c>
      <c r="S40" s="625" t="s">
        <v>419</v>
      </c>
      <c r="T40" s="191"/>
      <c r="U40" s="779"/>
      <c r="V40" s="45"/>
    </row>
    <row r="41" spans="2:23">
      <c r="B41" s="1106" t="s">
        <v>417</v>
      </c>
      <c r="C41" s="46" t="s">
        <v>85</v>
      </c>
      <c r="D41" s="47" t="s">
        <v>105</v>
      </c>
      <c r="E41" s="189"/>
      <c r="F41" s="189"/>
      <c r="G41" s="189"/>
      <c r="H41" s="189"/>
      <c r="I41" s="189"/>
      <c r="J41" s="189"/>
      <c r="K41" s="189"/>
      <c r="L41" s="189"/>
      <c r="M41" s="189"/>
      <c r="N41" s="189"/>
      <c r="O41" s="189"/>
      <c r="P41" s="189"/>
      <c r="Q41" s="158">
        <f t="shared" si="3"/>
        <v>0</v>
      </c>
      <c r="R41" s="546">
        <v>8.6400000000000001E-3</v>
      </c>
      <c r="S41" s="48" t="s">
        <v>61</v>
      </c>
      <c r="T41" s="195">
        <f t="shared" si="4"/>
        <v>0</v>
      </c>
      <c r="U41" s="579">
        <f t="shared" si="5"/>
        <v>0.438</v>
      </c>
      <c r="V41" s="45" t="s">
        <v>199</v>
      </c>
    </row>
    <row r="42" spans="2:23" ht="17.25" thickBot="1">
      <c r="B42" s="1111"/>
      <c r="C42" s="362" t="s">
        <v>86</v>
      </c>
      <c r="D42" s="363" t="s">
        <v>105</v>
      </c>
      <c r="E42" s="364"/>
      <c r="F42" s="364"/>
      <c r="G42" s="364"/>
      <c r="H42" s="364"/>
      <c r="I42" s="364"/>
      <c r="J42" s="364"/>
      <c r="K42" s="364"/>
      <c r="L42" s="364"/>
      <c r="M42" s="364"/>
      <c r="N42" s="364"/>
      <c r="O42" s="364"/>
      <c r="P42" s="364"/>
      <c r="Q42" s="357">
        <f t="shared" si="3"/>
        <v>0</v>
      </c>
      <c r="R42" s="547">
        <v>8.6400000000000001E-3</v>
      </c>
      <c r="S42" s="365" t="s">
        <v>61</v>
      </c>
      <c r="T42" s="366">
        <f t="shared" si="4"/>
        <v>0</v>
      </c>
      <c r="U42" s="580">
        <f t="shared" si="5"/>
        <v>0.438</v>
      </c>
      <c r="V42" s="45" t="s">
        <v>199</v>
      </c>
    </row>
    <row r="43" spans="2:23">
      <c r="W43" s="196">
        <f>SUM(T36:T42)</f>
        <v>0</v>
      </c>
    </row>
    <row r="44" spans="2:23">
      <c r="B44" s="38" t="s">
        <v>92</v>
      </c>
      <c r="C44" s="39"/>
      <c r="E44" s="37" t="s">
        <v>187</v>
      </c>
      <c r="F44" s="64"/>
      <c r="G44" s="64"/>
      <c r="H44" s="64"/>
      <c r="I44" s="64"/>
      <c r="J44" s="64"/>
      <c r="K44" s="64"/>
      <c r="L44" s="64"/>
      <c r="M44" s="64"/>
      <c r="N44" s="64"/>
      <c r="O44" s="64"/>
      <c r="P44" s="64"/>
      <c r="Q44" s="64"/>
    </row>
    <row r="45" spans="2:23" ht="17.25" thickBot="1">
      <c r="B45" s="37" t="s">
        <v>424</v>
      </c>
      <c r="C45" s="39"/>
      <c r="D45" s="37"/>
      <c r="E45" s="39"/>
      <c r="F45" s="64"/>
      <c r="G45" s="64"/>
      <c r="H45" s="64"/>
      <c r="I45" s="64"/>
      <c r="J45" s="64"/>
      <c r="K45" s="64"/>
      <c r="L45" s="64"/>
      <c r="M45" s="64"/>
      <c r="N45" s="64"/>
      <c r="O45" s="64"/>
      <c r="P45" s="64"/>
      <c r="Q45" s="64"/>
    </row>
    <row r="46" spans="2:23" ht="26.85" customHeight="1">
      <c r="B46" s="1026"/>
      <c r="C46" s="1027"/>
      <c r="D46" s="1028"/>
      <c r="E46" s="349" t="str">
        <f>E35</f>
        <v>４月</v>
      </c>
      <c r="F46" s="349" t="str">
        <f t="shared" ref="F46:O46" si="7">F35</f>
        <v>５月</v>
      </c>
      <c r="G46" s="349" t="str">
        <f t="shared" si="7"/>
        <v>６月</v>
      </c>
      <c r="H46" s="349" t="str">
        <f t="shared" si="7"/>
        <v>７月</v>
      </c>
      <c r="I46" s="349" t="str">
        <f t="shared" si="7"/>
        <v>８月</v>
      </c>
      <c r="J46" s="349" t="str">
        <f t="shared" si="7"/>
        <v>９月</v>
      </c>
      <c r="K46" s="349" t="str">
        <f t="shared" si="7"/>
        <v>１０月</v>
      </c>
      <c r="L46" s="349" t="str">
        <f t="shared" si="7"/>
        <v>１１月</v>
      </c>
      <c r="M46" s="349" t="str">
        <f t="shared" si="7"/>
        <v>１２月</v>
      </c>
      <c r="N46" s="349" t="str">
        <f t="shared" si="7"/>
        <v>１月</v>
      </c>
      <c r="O46" s="349" t="str">
        <f t="shared" si="7"/>
        <v>２月</v>
      </c>
      <c r="P46" s="349" t="str">
        <f>P35</f>
        <v>３月</v>
      </c>
      <c r="Q46" s="367" t="s">
        <v>39</v>
      </c>
      <c r="R46" s="1112" t="s">
        <v>322</v>
      </c>
      <c r="S46" s="1113"/>
      <c r="T46" s="1114"/>
    </row>
    <row r="47" spans="2:23">
      <c r="B47" s="738" t="s">
        <v>88</v>
      </c>
      <c r="C47" s="46" t="s">
        <v>483</v>
      </c>
      <c r="D47" s="47" t="s">
        <v>105</v>
      </c>
      <c r="E47" s="143"/>
      <c r="F47" s="143"/>
      <c r="G47" s="143"/>
      <c r="H47" s="143"/>
      <c r="I47" s="143"/>
      <c r="J47" s="143"/>
      <c r="K47" s="143"/>
      <c r="L47" s="143"/>
      <c r="M47" s="143"/>
      <c r="N47" s="143"/>
      <c r="O47" s="143"/>
      <c r="P47" s="143"/>
      <c r="Q47" s="368">
        <f t="shared" ref="Q47:Q75" si="8">SUM(E47:P47)</f>
        <v>0</v>
      </c>
      <c r="R47" s="552"/>
      <c r="S47" s="553"/>
      <c r="T47" s="554"/>
      <c r="W47" s="62">
        <f>Q47</f>
        <v>0</v>
      </c>
    </row>
    <row r="48" spans="2:23">
      <c r="B48" s="739"/>
      <c r="C48" s="50" t="s">
        <v>209</v>
      </c>
      <c r="D48" s="51" t="s">
        <v>89</v>
      </c>
      <c r="E48" s="144"/>
      <c r="F48" s="145"/>
      <c r="G48" s="145"/>
      <c r="H48" s="145"/>
      <c r="I48" s="145"/>
      <c r="J48" s="145"/>
      <c r="K48" s="145"/>
      <c r="L48" s="145"/>
      <c r="M48" s="145"/>
      <c r="N48" s="145"/>
      <c r="O48" s="145"/>
      <c r="P48" s="146"/>
      <c r="Q48" s="369">
        <f t="shared" si="8"/>
        <v>0</v>
      </c>
      <c r="R48" s="558"/>
      <c r="S48" s="556"/>
      <c r="T48" s="557"/>
    </row>
    <row r="49" spans="2:23">
      <c r="B49" s="739"/>
      <c r="C49" s="50" t="s">
        <v>66</v>
      </c>
      <c r="D49" s="76" t="s">
        <v>642</v>
      </c>
      <c r="E49" s="148"/>
      <c r="F49" s="149"/>
      <c r="G49" s="149"/>
      <c r="H49" s="149"/>
      <c r="I49" s="149"/>
      <c r="J49" s="149"/>
      <c r="K49" s="149"/>
      <c r="L49" s="149"/>
      <c r="M49" s="149"/>
      <c r="N49" s="149"/>
      <c r="O49" s="150"/>
      <c r="P49" s="151"/>
      <c r="Q49" s="370">
        <f t="shared" si="8"/>
        <v>0</v>
      </c>
      <c r="R49" s="558"/>
      <c r="S49" s="556"/>
      <c r="T49" s="557"/>
    </row>
    <row r="50" spans="2:23">
      <c r="B50" s="739"/>
      <c r="C50" s="50" t="s">
        <v>206</v>
      </c>
      <c r="D50" s="76" t="s">
        <v>70</v>
      </c>
      <c r="E50" s="148"/>
      <c r="F50" s="149"/>
      <c r="G50" s="149"/>
      <c r="H50" s="149"/>
      <c r="I50" s="149"/>
      <c r="J50" s="149"/>
      <c r="K50" s="149"/>
      <c r="L50" s="149"/>
      <c r="M50" s="149"/>
      <c r="N50" s="149"/>
      <c r="O50" s="150"/>
      <c r="P50" s="151"/>
      <c r="Q50" s="370">
        <f t="shared" si="8"/>
        <v>0</v>
      </c>
      <c r="R50" s="558"/>
      <c r="S50" s="556"/>
      <c r="T50" s="557"/>
    </row>
    <row r="51" spans="2:23">
      <c r="B51" s="739"/>
      <c r="C51" s="50" t="s">
        <v>205</v>
      </c>
      <c r="D51" s="51" t="s">
        <v>207</v>
      </c>
      <c r="E51" s="148"/>
      <c r="F51" s="149"/>
      <c r="G51" s="149"/>
      <c r="H51" s="149"/>
      <c r="I51" s="149"/>
      <c r="J51" s="149"/>
      <c r="K51" s="149"/>
      <c r="L51" s="149"/>
      <c r="M51" s="149"/>
      <c r="N51" s="149"/>
      <c r="O51" s="150"/>
      <c r="P51" s="151"/>
      <c r="Q51" s="370">
        <f>SUM(E51:P51)</f>
        <v>0</v>
      </c>
      <c r="R51" s="558"/>
      <c r="S51" s="556"/>
      <c r="T51" s="557"/>
    </row>
    <row r="52" spans="2:23">
      <c r="B52" s="739"/>
      <c r="C52" s="50" t="s">
        <v>72</v>
      </c>
      <c r="D52" s="51" t="s">
        <v>70</v>
      </c>
      <c r="E52" s="148"/>
      <c r="F52" s="149"/>
      <c r="G52" s="149"/>
      <c r="H52" s="149"/>
      <c r="I52" s="149"/>
      <c r="J52" s="149"/>
      <c r="K52" s="149"/>
      <c r="L52" s="149"/>
      <c r="M52" s="149"/>
      <c r="N52" s="149"/>
      <c r="O52" s="150"/>
      <c r="P52" s="151"/>
      <c r="Q52" s="370">
        <f t="shared" si="8"/>
        <v>0</v>
      </c>
      <c r="R52" s="558"/>
      <c r="S52" s="556"/>
      <c r="T52" s="557"/>
    </row>
    <row r="53" spans="2:23">
      <c r="B53" s="739"/>
      <c r="C53" s="50" t="s">
        <v>74</v>
      </c>
      <c r="D53" s="51" t="s">
        <v>90</v>
      </c>
      <c r="E53" s="153"/>
      <c r="F53" s="154"/>
      <c r="G53" s="154"/>
      <c r="H53" s="154"/>
      <c r="I53" s="154"/>
      <c r="J53" s="154"/>
      <c r="K53" s="154"/>
      <c r="L53" s="154"/>
      <c r="M53" s="154"/>
      <c r="N53" s="154"/>
      <c r="O53" s="155"/>
      <c r="P53" s="156"/>
      <c r="Q53" s="370">
        <f t="shared" si="8"/>
        <v>0</v>
      </c>
      <c r="R53" s="558"/>
      <c r="S53" s="556"/>
      <c r="T53" s="557"/>
    </row>
    <row r="54" spans="2:23">
      <c r="B54" s="739"/>
      <c r="C54" s="50" t="str">
        <f>C28</f>
        <v>熱源（その他）</v>
      </c>
      <c r="D54" s="55" t="str">
        <f>IF(D28="","",D28)</f>
        <v>L1</v>
      </c>
      <c r="E54" s="549"/>
      <c r="F54" s="549"/>
      <c r="G54" s="549"/>
      <c r="H54" s="549"/>
      <c r="I54" s="549"/>
      <c r="J54" s="549"/>
      <c r="K54" s="549"/>
      <c r="L54" s="549"/>
      <c r="M54" s="549"/>
      <c r="N54" s="549"/>
      <c r="O54" s="550"/>
      <c r="P54" s="550"/>
      <c r="Q54" s="373">
        <f t="shared" si="8"/>
        <v>0</v>
      </c>
      <c r="R54" s="559"/>
      <c r="S54" s="560"/>
      <c r="T54" s="561"/>
    </row>
    <row r="55" spans="2:23">
      <c r="B55" s="738" t="s">
        <v>320</v>
      </c>
      <c r="C55" s="46" t="s">
        <v>483</v>
      </c>
      <c r="D55" s="47" t="s">
        <v>105</v>
      </c>
      <c r="E55" s="730"/>
      <c r="F55" s="731"/>
      <c r="G55" s="731"/>
      <c r="H55" s="731"/>
      <c r="I55" s="731"/>
      <c r="J55" s="731"/>
      <c r="K55" s="731"/>
      <c r="L55" s="731"/>
      <c r="M55" s="731"/>
      <c r="N55" s="731"/>
      <c r="O55" s="731"/>
      <c r="P55" s="732"/>
      <c r="Q55" s="379">
        <f t="shared" si="8"/>
        <v>0</v>
      </c>
      <c r="R55" s="562"/>
      <c r="S55" s="553"/>
      <c r="T55" s="554"/>
      <c r="W55" s="62">
        <f>Q55</f>
        <v>0</v>
      </c>
    </row>
    <row r="56" spans="2:23">
      <c r="B56" s="746" t="s">
        <v>91</v>
      </c>
      <c r="C56" s="46" t="s">
        <v>483</v>
      </c>
      <c r="D56" s="47" t="s">
        <v>105</v>
      </c>
      <c r="E56" s="157"/>
      <c r="F56" s="157"/>
      <c r="G56" s="157"/>
      <c r="H56" s="157"/>
      <c r="I56" s="157"/>
      <c r="J56" s="157"/>
      <c r="K56" s="157"/>
      <c r="L56" s="157"/>
      <c r="M56" s="157"/>
      <c r="N56" s="157"/>
      <c r="O56" s="157"/>
      <c r="P56" s="157"/>
      <c r="Q56" s="371">
        <f t="shared" si="8"/>
        <v>0</v>
      </c>
      <c r="R56" s="566"/>
      <c r="S56" s="567"/>
      <c r="T56" s="568"/>
      <c r="W56" s="62">
        <f>Q56</f>
        <v>0</v>
      </c>
    </row>
    <row r="57" spans="2:23">
      <c r="B57" s="1029" t="s">
        <v>25</v>
      </c>
      <c r="C57" s="46" t="s">
        <v>214</v>
      </c>
      <c r="D57" s="47" t="s">
        <v>89</v>
      </c>
      <c r="E57" s="163"/>
      <c r="F57" s="164"/>
      <c r="G57" s="164"/>
      <c r="H57" s="164"/>
      <c r="I57" s="164"/>
      <c r="J57" s="164"/>
      <c r="K57" s="164"/>
      <c r="L57" s="164"/>
      <c r="M57" s="164"/>
      <c r="N57" s="164"/>
      <c r="O57" s="164"/>
      <c r="P57" s="164"/>
      <c r="Q57" s="371">
        <f t="shared" si="8"/>
        <v>0</v>
      </c>
      <c r="R57" s="552"/>
      <c r="S57" s="553"/>
      <c r="T57" s="554"/>
      <c r="W57" s="62"/>
    </row>
    <row r="58" spans="2:23">
      <c r="B58" s="1030"/>
      <c r="C58" s="50" t="s">
        <v>66</v>
      </c>
      <c r="D58" s="76" t="s">
        <v>642</v>
      </c>
      <c r="E58" s="165"/>
      <c r="F58" s="166"/>
      <c r="G58" s="166"/>
      <c r="H58" s="166"/>
      <c r="I58" s="166"/>
      <c r="J58" s="166"/>
      <c r="K58" s="166"/>
      <c r="L58" s="166"/>
      <c r="M58" s="166"/>
      <c r="N58" s="166"/>
      <c r="O58" s="166"/>
      <c r="P58" s="151"/>
      <c r="Q58" s="372">
        <f>SUM(E58:P58)</f>
        <v>0</v>
      </c>
      <c r="R58" s="558"/>
      <c r="S58" s="556"/>
      <c r="T58" s="557"/>
      <c r="W58" s="49" t="s">
        <v>427</v>
      </c>
    </row>
    <row r="59" spans="2:23">
      <c r="B59" s="1088"/>
      <c r="C59" s="50" t="s">
        <v>206</v>
      </c>
      <c r="D59" s="51" t="s">
        <v>70</v>
      </c>
      <c r="E59" s="168"/>
      <c r="F59" s="169"/>
      <c r="G59" s="169"/>
      <c r="H59" s="169"/>
      <c r="I59" s="169"/>
      <c r="J59" s="169"/>
      <c r="K59" s="169"/>
      <c r="L59" s="169"/>
      <c r="M59" s="169"/>
      <c r="N59" s="169"/>
      <c r="O59" s="169"/>
      <c r="P59" s="170"/>
      <c r="Q59" s="370">
        <f t="shared" si="8"/>
        <v>0</v>
      </c>
      <c r="R59" s="558"/>
      <c r="S59" s="556"/>
      <c r="T59" s="557"/>
    </row>
    <row r="60" spans="2:23">
      <c r="B60" s="1089"/>
      <c r="C60" s="73" t="s">
        <v>205</v>
      </c>
      <c r="D60" s="74" t="s">
        <v>207</v>
      </c>
      <c r="E60" s="171"/>
      <c r="F60" s="172"/>
      <c r="G60" s="172"/>
      <c r="H60" s="172"/>
      <c r="I60" s="172"/>
      <c r="J60" s="172"/>
      <c r="K60" s="172"/>
      <c r="L60" s="172"/>
      <c r="M60" s="172"/>
      <c r="N60" s="172"/>
      <c r="O60" s="172"/>
      <c r="P60" s="173"/>
      <c r="Q60" s="373">
        <f>SUM(E60:P60)</f>
        <v>0</v>
      </c>
      <c r="R60" s="558"/>
      <c r="S60" s="556"/>
      <c r="T60" s="557"/>
    </row>
    <row r="61" spans="2:23">
      <c r="B61" s="1090"/>
      <c r="C61" s="54" t="s">
        <v>72</v>
      </c>
      <c r="D61" s="55" t="s">
        <v>207</v>
      </c>
      <c r="E61" s="172"/>
      <c r="F61" s="172"/>
      <c r="G61" s="172"/>
      <c r="H61" s="172"/>
      <c r="I61" s="172"/>
      <c r="J61" s="172"/>
      <c r="K61" s="172"/>
      <c r="L61" s="172"/>
      <c r="M61" s="172"/>
      <c r="N61" s="172"/>
      <c r="O61" s="172"/>
      <c r="P61" s="173"/>
      <c r="Q61" s="374">
        <f t="shared" si="8"/>
        <v>0</v>
      </c>
      <c r="R61" s="563"/>
      <c r="S61" s="564"/>
      <c r="T61" s="565"/>
    </row>
    <row r="62" spans="2:23" ht="16.5" customHeight="1">
      <c r="B62" s="741" t="s">
        <v>18</v>
      </c>
      <c r="C62" s="46" t="s">
        <v>483</v>
      </c>
      <c r="D62" s="47" t="s">
        <v>105</v>
      </c>
      <c r="E62" s="622"/>
      <c r="F62" s="622"/>
      <c r="G62" s="622"/>
      <c r="H62" s="622"/>
      <c r="I62" s="622"/>
      <c r="J62" s="622"/>
      <c r="K62" s="622"/>
      <c r="L62" s="622"/>
      <c r="M62" s="622"/>
      <c r="N62" s="622"/>
      <c r="O62" s="622"/>
      <c r="P62" s="622"/>
      <c r="Q62" s="371">
        <f t="shared" si="8"/>
        <v>0</v>
      </c>
      <c r="R62" s="566"/>
      <c r="S62" s="567"/>
      <c r="T62" s="568"/>
      <c r="U62" s="458">
        <f>事業報告書!$J$10</f>
        <v>0</v>
      </c>
      <c r="W62" s="62">
        <f>Q62</f>
        <v>0</v>
      </c>
    </row>
    <row r="63" spans="2:23">
      <c r="B63" s="746" t="s">
        <v>19</v>
      </c>
      <c r="C63" s="46" t="s">
        <v>483</v>
      </c>
      <c r="D63" s="47" t="s">
        <v>105</v>
      </c>
      <c r="E63" s="143"/>
      <c r="F63" s="143"/>
      <c r="G63" s="143"/>
      <c r="H63" s="143"/>
      <c r="I63" s="143"/>
      <c r="J63" s="143"/>
      <c r="K63" s="143"/>
      <c r="L63" s="143"/>
      <c r="M63" s="143"/>
      <c r="N63" s="143"/>
      <c r="O63" s="143"/>
      <c r="P63" s="143"/>
      <c r="Q63" s="371">
        <f t="shared" si="8"/>
        <v>0</v>
      </c>
      <c r="R63" s="566"/>
      <c r="S63" s="567"/>
      <c r="T63" s="568"/>
      <c r="U63" s="621"/>
      <c r="W63" s="62">
        <f>Q63</f>
        <v>0</v>
      </c>
    </row>
    <row r="64" spans="2:23">
      <c r="B64" s="746" t="s">
        <v>20</v>
      </c>
      <c r="C64" s="46" t="s">
        <v>483</v>
      </c>
      <c r="D64" s="47" t="s">
        <v>105</v>
      </c>
      <c r="E64" s="143"/>
      <c r="F64" s="143"/>
      <c r="G64" s="143"/>
      <c r="H64" s="143"/>
      <c r="I64" s="143"/>
      <c r="J64" s="143"/>
      <c r="K64" s="143"/>
      <c r="L64" s="143"/>
      <c r="M64" s="143"/>
      <c r="N64" s="143"/>
      <c r="O64" s="143"/>
      <c r="P64" s="143"/>
      <c r="Q64" s="371">
        <f t="shared" si="8"/>
        <v>0</v>
      </c>
      <c r="R64" s="552"/>
      <c r="S64" s="553"/>
      <c r="T64" s="554"/>
      <c r="U64" s="458"/>
      <c r="W64" s="62">
        <f>Q64</f>
        <v>0</v>
      </c>
    </row>
    <row r="65" spans="2:23">
      <c r="B65" s="743"/>
      <c r="C65" s="50" t="s">
        <v>209</v>
      </c>
      <c r="D65" s="51" t="s">
        <v>64</v>
      </c>
      <c r="E65" s="159"/>
      <c r="F65" s="161"/>
      <c r="G65" s="161"/>
      <c r="H65" s="161"/>
      <c r="I65" s="161"/>
      <c r="J65" s="161"/>
      <c r="K65" s="161"/>
      <c r="L65" s="161"/>
      <c r="M65" s="161"/>
      <c r="N65" s="161"/>
      <c r="O65" s="161"/>
      <c r="P65" s="162"/>
      <c r="Q65" s="369">
        <f t="shared" si="8"/>
        <v>0</v>
      </c>
      <c r="R65" s="558"/>
      <c r="S65" s="556"/>
      <c r="T65" s="557"/>
    </row>
    <row r="66" spans="2:23">
      <c r="B66" s="743"/>
      <c r="C66" s="50" t="s">
        <v>66</v>
      </c>
      <c r="D66" s="76" t="s">
        <v>642</v>
      </c>
      <c r="E66" s="168"/>
      <c r="F66" s="176"/>
      <c r="G66" s="169"/>
      <c r="H66" s="169"/>
      <c r="I66" s="169"/>
      <c r="J66" s="169"/>
      <c r="K66" s="169"/>
      <c r="L66" s="169"/>
      <c r="M66" s="169"/>
      <c r="N66" s="169"/>
      <c r="O66" s="169"/>
      <c r="P66" s="170"/>
      <c r="Q66" s="370">
        <f t="shared" si="8"/>
        <v>0</v>
      </c>
      <c r="R66" s="558"/>
      <c r="S66" s="556"/>
      <c r="T66" s="557"/>
    </row>
    <row r="67" spans="2:23">
      <c r="B67" s="743"/>
      <c r="C67" s="50" t="s">
        <v>206</v>
      </c>
      <c r="D67" s="51" t="s">
        <v>70</v>
      </c>
      <c r="E67" s="168"/>
      <c r="F67" s="176"/>
      <c r="G67" s="169"/>
      <c r="H67" s="169"/>
      <c r="I67" s="169"/>
      <c r="J67" s="169"/>
      <c r="K67" s="169"/>
      <c r="L67" s="169"/>
      <c r="M67" s="169"/>
      <c r="N67" s="169"/>
      <c r="O67" s="169"/>
      <c r="P67" s="170"/>
      <c r="Q67" s="370">
        <f t="shared" si="8"/>
        <v>0</v>
      </c>
      <c r="R67" s="558"/>
      <c r="S67" s="556"/>
      <c r="T67" s="557"/>
    </row>
    <row r="68" spans="2:23">
      <c r="B68" s="743"/>
      <c r="C68" s="73" t="s">
        <v>205</v>
      </c>
      <c r="D68" s="74" t="s">
        <v>207</v>
      </c>
      <c r="E68" s="168"/>
      <c r="F68" s="176"/>
      <c r="G68" s="169"/>
      <c r="H68" s="169"/>
      <c r="I68" s="169"/>
      <c r="J68" s="169"/>
      <c r="K68" s="169"/>
      <c r="L68" s="169"/>
      <c r="M68" s="169"/>
      <c r="N68" s="169"/>
      <c r="O68" s="169"/>
      <c r="P68" s="170"/>
      <c r="Q68" s="370">
        <f>SUM(E68:P68)</f>
        <v>0</v>
      </c>
      <c r="R68" s="558"/>
      <c r="S68" s="556"/>
      <c r="T68" s="557"/>
    </row>
    <row r="69" spans="2:23">
      <c r="B69" s="743"/>
      <c r="C69" s="50" t="s">
        <v>72</v>
      </c>
      <c r="D69" s="51" t="s">
        <v>70</v>
      </c>
      <c r="E69" s="168"/>
      <c r="F69" s="176"/>
      <c r="G69" s="169"/>
      <c r="H69" s="169"/>
      <c r="I69" s="169"/>
      <c r="J69" s="169"/>
      <c r="K69" s="169"/>
      <c r="L69" s="169"/>
      <c r="M69" s="169"/>
      <c r="N69" s="169"/>
      <c r="O69" s="169"/>
      <c r="P69" s="170"/>
      <c r="Q69" s="370">
        <f t="shared" si="8"/>
        <v>0</v>
      </c>
      <c r="R69" s="558"/>
      <c r="S69" s="556"/>
      <c r="T69" s="557"/>
    </row>
    <row r="70" spans="2:23">
      <c r="B70" s="744"/>
      <c r="C70" s="50" t="str">
        <f>C29</f>
        <v>給湯（その他）</v>
      </c>
      <c r="D70" s="55" t="str">
        <f>IF(D29="","",D29)</f>
        <v>L2</v>
      </c>
      <c r="E70" s="171"/>
      <c r="F70" s="171"/>
      <c r="G70" s="172"/>
      <c r="H70" s="172"/>
      <c r="I70" s="172"/>
      <c r="J70" s="172"/>
      <c r="K70" s="172"/>
      <c r="L70" s="172"/>
      <c r="M70" s="172"/>
      <c r="N70" s="172"/>
      <c r="O70" s="172"/>
      <c r="P70" s="173"/>
      <c r="Q70" s="374">
        <f t="shared" si="8"/>
        <v>0</v>
      </c>
      <c r="R70" s="563"/>
      <c r="S70" s="564"/>
      <c r="T70" s="565"/>
    </row>
    <row r="71" spans="2:23">
      <c r="B71" s="746" t="s">
        <v>21</v>
      </c>
      <c r="C71" s="46" t="s">
        <v>483</v>
      </c>
      <c r="D71" s="47" t="s">
        <v>105</v>
      </c>
      <c r="E71" s="157"/>
      <c r="F71" s="157"/>
      <c r="G71" s="157"/>
      <c r="H71" s="157"/>
      <c r="I71" s="157"/>
      <c r="J71" s="157"/>
      <c r="K71" s="157"/>
      <c r="L71" s="157"/>
      <c r="M71" s="157"/>
      <c r="N71" s="157"/>
      <c r="O71" s="157"/>
      <c r="P71" s="157"/>
      <c r="Q71" s="371">
        <f t="shared" si="8"/>
        <v>0</v>
      </c>
      <c r="R71" s="566"/>
      <c r="S71" s="567"/>
      <c r="T71" s="568"/>
      <c r="W71" s="62">
        <f>Q71</f>
        <v>0</v>
      </c>
    </row>
    <row r="72" spans="2:23" ht="24">
      <c r="B72" s="747" t="s">
        <v>438</v>
      </c>
      <c r="C72" s="46" t="s">
        <v>483</v>
      </c>
      <c r="D72" s="47" t="s">
        <v>105</v>
      </c>
      <c r="E72" s="157"/>
      <c r="F72" s="157"/>
      <c r="G72" s="157"/>
      <c r="H72" s="157"/>
      <c r="I72" s="157"/>
      <c r="J72" s="157"/>
      <c r="K72" s="157"/>
      <c r="L72" s="157"/>
      <c r="M72" s="157"/>
      <c r="N72" s="157"/>
      <c r="O72" s="157"/>
      <c r="P72" s="157"/>
      <c r="Q72" s="371">
        <f t="shared" si="8"/>
        <v>0</v>
      </c>
      <c r="R72" s="566"/>
      <c r="S72" s="567"/>
      <c r="T72" s="568"/>
      <c r="W72" s="62">
        <f>Q72</f>
        <v>0</v>
      </c>
    </row>
    <row r="73" spans="2:23" ht="24">
      <c r="B73" s="742" t="s">
        <v>439</v>
      </c>
      <c r="C73" s="46" t="s">
        <v>483</v>
      </c>
      <c r="D73" s="47" t="s">
        <v>105</v>
      </c>
      <c r="E73" s="157"/>
      <c r="F73" s="157"/>
      <c r="G73" s="157"/>
      <c r="H73" s="157"/>
      <c r="I73" s="157"/>
      <c r="J73" s="157"/>
      <c r="K73" s="157"/>
      <c r="L73" s="157"/>
      <c r="M73" s="157"/>
      <c r="N73" s="157"/>
      <c r="O73" s="157"/>
      <c r="P73" s="157"/>
      <c r="Q73" s="371">
        <f t="shared" si="8"/>
        <v>0</v>
      </c>
      <c r="R73" s="552"/>
      <c r="S73" s="553"/>
      <c r="T73" s="554"/>
      <c r="W73" s="62">
        <f>Q73</f>
        <v>0</v>
      </c>
    </row>
    <row r="74" spans="2:23">
      <c r="B74" s="748"/>
      <c r="C74" s="50" t="s">
        <v>209</v>
      </c>
      <c r="D74" s="51" t="s">
        <v>64</v>
      </c>
      <c r="E74" s="159"/>
      <c r="F74" s="161"/>
      <c r="G74" s="161"/>
      <c r="H74" s="161"/>
      <c r="I74" s="161"/>
      <c r="J74" s="161"/>
      <c r="K74" s="161"/>
      <c r="L74" s="161"/>
      <c r="M74" s="161"/>
      <c r="N74" s="161"/>
      <c r="O74" s="161"/>
      <c r="P74" s="162"/>
      <c r="Q74" s="369">
        <f t="shared" si="8"/>
        <v>0</v>
      </c>
      <c r="R74" s="555"/>
      <c r="S74" s="556"/>
      <c r="T74" s="557"/>
    </row>
    <row r="75" spans="2:23" ht="17.25" thickBot="1">
      <c r="B75" s="749"/>
      <c r="C75" s="362" t="s">
        <v>66</v>
      </c>
      <c r="D75" s="363" t="s">
        <v>643</v>
      </c>
      <c r="E75" s="375"/>
      <c r="F75" s="376"/>
      <c r="G75" s="376"/>
      <c r="H75" s="376"/>
      <c r="I75" s="376"/>
      <c r="J75" s="376"/>
      <c r="K75" s="376"/>
      <c r="L75" s="376"/>
      <c r="M75" s="376"/>
      <c r="N75" s="376"/>
      <c r="O75" s="376"/>
      <c r="P75" s="377"/>
      <c r="Q75" s="378">
        <f t="shared" si="8"/>
        <v>0</v>
      </c>
      <c r="R75" s="569"/>
      <c r="S75" s="570"/>
      <c r="T75" s="571"/>
    </row>
    <row r="76" spans="2:23" s="45" customFormat="1" ht="12"/>
    <row r="77" spans="2:23" s="45" customFormat="1" ht="12">
      <c r="G77" s="45" t="s">
        <v>134</v>
      </c>
      <c r="K77" s="137"/>
      <c r="L77" s="137"/>
      <c r="M77" s="137"/>
    </row>
    <row r="78" spans="2:23" s="45" customFormat="1" ht="12" customHeight="1">
      <c r="C78" s="1091" t="s">
        <v>256</v>
      </c>
      <c r="D78" s="1091"/>
      <c r="E78" s="1091"/>
      <c r="F78" s="1092"/>
      <c r="G78" s="44"/>
      <c r="H78" s="136" t="s">
        <v>126</v>
      </c>
      <c r="I78" s="1093" t="s">
        <v>101</v>
      </c>
      <c r="J78" s="1094"/>
      <c r="K78" s="1095" t="s">
        <v>102</v>
      </c>
      <c r="L78" s="1096"/>
      <c r="M78" s="1097"/>
      <c r="N78" s="1093" t="s">
        <v>130</v>
      </c>
      <c r="O78" s="1103"/>
      <c r="P78" s="1094"/>
    </row>
    <row r="79" spans="2:23" s="45" customFormat="1" ht="25.5">
      <c r="C79" s="1091"/>
      <c r="D79" s="1091"/>
      <c r="E79" s="1091"/>
      <c r="F79" s="1092"/>
      <c r="G79" s="44"/>
      <c r="H79" s="69" t="s">
        <v>133</v>
      </c>
      <c r="I79" s="136" t="s">
        <v>213</v>
      </c>
      <c r="J79" s="136" t="s">
        <v>127</v>
      </c>
      <c r="K79" s="136" t="s">
        <v>216</v>
      </c>
      <c r="L79" s="136" t="s">
        <v>205</v>
      </c>
      <c r="M79" s="136" t="s">
        <v>128</v>
      </c>
      <c r="N79" s="230" t="s">
        <v>129</v>
      </c>
      <c r="O79" s="676" t="str">
        <f>C54</f>
        <v>熱源（その他）</v>
      </c>
      <c r="P79" s="677" t="str">
        <f>C70</f>
        <v>給湯（その他）</v>
      </c>
    </row>
    <row r="80" spans="2:23" s="45" customFormat="1" ht="16.5" customHeight="1">
      <c r="C80" s="1091"/>
      <c r="D80" s="1091"/>
      <c r="E80" s="1091"/>
      <c r="F80" s="1092"/>
      <c r="G80" s="68" t="s">
        <v>131</v>
      </c>
      <c r="H80" s="198">
        <f>Q16+Q18+Q36+Q39+Q41</f>
        <v>0</v>
      </c>
      <c r="I80" s="198">
        <f>Q20</f>
        <v>0</v>
      </c>
      <c r="J80" s="199">
        <f>Q21</f>
        <v>0</v>
      </c>
      <c r="K80" s="199">
        <f>Q23</f>
        <v>0</v>
      </c>
      <c r="L80" s="199">
        <f>Q24</f>
        <v>0</v>
      </c>
      <c r="M80" s="199">
        <f>Q25</f>
        <v>0</v>
      </c>
      <c r="N80" s="199">
        <f>Q27</f>
        <v>0</v>
      </c>
      <c r="O80" s="199">
        <f>Q28</f>
        <v>0</v>
      </c>
      <c r="P80" s="199">
        <f>Q29</f>
        <v>0</v>
      </c>
    </row>
    <row r="81" spans="2:21" s="45" customFormat="1" ht="16.5" customHeight="1">
      <c r="C81" s="1091"/>
      <c r="D81" s="1091"/>
      <c r="E81" s="1091"/>
      <c r="F81" s="1092"/>
      <c r="G81" s="68" t="s">
        <v>132</v>
      </c>
      <c r="H81" s="198">
        <f>W47+W55+W56+W62+W63+W64+W71+W72+W73</f>
        <v>0</v>
      </c>
      <c r="I81" s="198">
        <f>Q48+Q57+Q65+Q74</f>
        <v>0</v>
      </c>
      <c r="J81" s="199">
        <f>Q49+Q66+Q75+Q58</f>
        <v>0</v>
      </c>
      <c r="K81" s="199">
        <f>Q50+Q59+Q67</f>
        <v>0</v>
      </c>
      <c r="L81" s="199">
        <f>Q51+Q60+Q68</f>
        <v>0</v>
      </c>
      <c r="M81" s="199">
        <f>Q52+Q69+Q61</f>
        <v>0</v>
      </c>
      <c r="N81" s="199">
        <f>Q53</f>
        <v>0</v>
      </c>
      <c r="O81" s="199">
        <f>Q54</f>
        <v>0</v>
      </c>
      <c r="P81" s="199">
        <f>Q70</f>
        <v>0</v>
      </c>
    </row>
    <row r="82" spans="2:21" s="45" customFormat="1" ht="16.5" customHeight="1">
      <c r="C82" s="1091"/>
      <c r="D82" s="1091"/>
      <c r="E82" s="1091"/>
      <c r="F82" s="1092"/>
      <c r="G82" s="44" t="s">
        <v>135</v>
      </c>
      <c r="H82" s="198">
        <f>H80-H81</f>
        <v>0</v>
      </c>
      <c r="I82" s="198">
        <f t="shared" ref="I82:O82" si="9">I80-I81</f>
        <v>0</v>
      </c>
      <c r="J82" s="199">
        <f t="shared" si="9"/>
        <v>0</v>
      </c>
      <c r="K82" s="199">
        <f t="shared" si="9"/>
        <v>0</v>
      </c>
      <c r="L82" s="199">
        <f>L80-L81</f>
        <v>0</v>
      </c>
      <c r="M82" s="199">
        <f t="shared" si="9"/>
        <v>0</v>
      </c>
      <c r="N82" s="199">
        <f t="shared" si="9"/>
        <v>0</v>
      </c>
      <c r="O82" s="199">
        <f t="shared" si="9"/>
        <v>0</v>
      </c>
      <c r="P82" s="513">
        <f>P80-P81</f>
        <v>0</v>
      </c>
    </row>
    <row r="83" spans="2:21" s="45" customFormat="1" ht="12"/>
    <row r="84" spans="2:21" s="45" customFormat="1" ht="17.25" thickBot="1">
      <c r="B84" s="38" t="s">
        <v>188</v>
      </c>
      <c r="D84" s="39"/>
      <c r="E84" s="37"/>
      <c r="F84" s="39"/>
      <c r="G84" s="39"/>
      <c r="H84" s="39"/>
      <c r="I84" s="39"/>
      <c r="J84" s="39"/>
      <c r="K84" s="71"/>
      <c r="L84" s="39"/>
      <c r="M84" s="72"/>
      <c r="N84" s="72"/>
      <c r="O84" s="39"/>
      <c r="P84" s="39"/>
      <c r="Q84" s="39"/>
      <c r="U84" s="458">
        <f>事業報告書!$J$10</f>
        <v>0</v>
      </c>
    </row>
    <row r="85" spans="2:21" s="45" customFormat="1" ht="12">
      <c r="B85" s="1026"/>
      <c r="C85" s="1027"/>
      <c r="D85" s="1028"/>
      <c r="E85" s="349" t="str">
        <f t="shared" ref="E85:P85" si="10">E46</f>
        <v>４月</v>
      </c>
      <c r="F85" s="349" t="str">
        <f t="shared" si="10"/>
        <v>５月</v>
      </c>
      <c r="G85" s="349" t="str">
        <f t="shared" si="10"/>
        <v>６月</v>
      </c>
      <c r="H85" s="349" t="str">
        <f t="shared" si="10"/>
        <v>７月</v>
      </c>
      <c r="I85" s="349" t="str">
        <f t="shared" si="10"/>
        <v>８月</v>
      </c>
      <c r="J85" s="349" t="str">
        <f t="shared" si="10"/>
        <v>９月</v>
      </c>
      <c r="K85" s="349" t="str">
        <f t="shared" si="10"/>
        <v>１０月</v>
      </c>
      <c r="L85" s="349" t="str">
        <f t="shared" si="10"/>
        <v>１１月</v>
      </c>
      <c r="M85" s="349" t="str">
        <f t="shared" si="10"/>
        <v>１２月</v>
      </c>
      <c r="N85" s="349" t="str">
        <f t="shared" si="10"/>
        <v>１月</v>
      </c>
      <c r="O85" s="349" t="str">
        <f t="shared" si="10"/>
        <v>２月</v>
      </c>
      <c r="P85" s="349" t="str">
        <f t="shared" si="10"/>
        <v>３月</v>
      </c>
      <c r="Q85" s="367" t="s">
        <v>39</v>
      </c>
    </row>
    <row r="86" spans="2:21" s="45" customFormat="1" ht="22.5" customHeight="1">
      <c r="B86" s="751" t="s">
        <v>100</v>
      </c>
      <c r="C86" s="46" t="s">
        <v>483</v>
      </c>
      <c r="D86" s="47" t="s">
        <v>105</v>
      </c>
      <c r="E86" s="200">
        <f t="shared" ref="E86:P86" si="11">E47+E56+E62+E63+E64+E71+E72+E73+E55</f>
        <v>0</v>
      </c>
      <c r="F86" s="200">
        <f t="shared" si="11"/>
        <v>0</v>
      </c>
      <c r="G86" s="200">
        <f t="shared" si="11"/>
        <v>0</v>
      </c>
      <c r="H86" s="200">
        <f t="shared" si="11"/>
        <v>0</v>
      </c>
      <c r="I86" s="200">
        <f t="shared" si="11"/>
        <v>0</v>
      </c>
      <c r="J86" s="200">
        <f t="shared" si="11"/>
        <v>0</v>
      </c>
      <c r="K86" s="200">
        <f t="shared" si="11"/>
        <v>0</v>
      </c>
      <c r="L86" s="200">
        <f t="shared" si="11"/>
        <v>0</v>
      </c>
      <c r="M86" s="200">
        <f t="shared" si="11"/>
        <v>0</v>
      </c>
      <c r="N86" s="200">
        <f t="shared" si="11"/>
        <v>0</v>
      </c>
      <c r="O86" s="200">
        <f t="shared" si="11"/>
        <v>0</v>
      </c>
      <c r="P86" s="200">
        <f t="shared" si="11"/>
        <v>0</v>
      </c>
      <c r="Q86" s="368">
        <f t="shared" ref="Q86:Q100" si="12">SUM(E86:P86)</f>
        <v>0</v>
      </c>
    </row>
    <row r="87" spans="2:21">
      <c r="B87" s="1081" t="s">
        <v>101</v>
      </c>
      <c r="C87" s="46" t="s">
        <v>209</v>
      </c>
      <c r="D87" s="47" t="s">
        <v>89</v>
      </c>
      <c r="E87" s="201">
        <f t="shared" ref="E87:P88" si="13">E48+E57+E65+E74</f>
        <v>0</v>
      </c>
      <c r="F87" s="201">
        <f t="shared" si="13"/>
        <v>0</v>
      </c>
      <c r="G87" s="201">
        <f t="shared" si="13"/>
        <v>0</v>
      </c>
      <c r="H87" s="201">
        <f t="shared" si="13"/>
        <v>0</v>
      </c>
      <c r="I87" s="201">
        <f t="shared" si="13"/>
        <v>0</v>
      </c>
      <c r="J87" s="201">
        <f t="shared" si="13"/>
        <v>0</v>
      </c>
      <c r="K87" s="201">
        <f t="shared" si="13"/>
        <v>0</v>
      </c>
      <c r="L87" s="201">
        <f t="shared" si="13"/>
        <v>0</v>
      </c>
      <c r="M87" s="201">
        <f t="shared" si="13"/>
        <v>0</v>
      </c>
      <c r="N87" s="201">
        <f t="shared" si="13"/>
        <v>0</v>
      </c>
      <c r="O87" s="201">
        <f t="shared" si="13"/>
        <v>0</v>
      </c>
      <c r="P87" s="201">
        <f t="shared" si="13"/>
        <v>0</v>
      </c>
      <c r="Q87" s="371">
        <f t="shared" si="12"/>
        <v>0</v>
      </c>
    </row>
    <row r="88" spans="2:21">
      <c r="B88" s="1082"/>
      <c r="C88" s="54" t="s">
        <v>66</v>
      </c>
      <c r="D88" s="55" t="s">
        <v>643</v>
      </c>
      <c r="E88" s="241">
        <f t="shared" si="13"/>
        <v>0</v>
      </c>
      <c r="F88" s="241">
        <f t="shared" si="13"/>
        <v>0</v>
      </c>
      <c r="G88" s="241">
        <f t="shared" si="13"/>
        <v>0</v>
      </c>
      <c r="H88" s="241">
        <f t="shared" si="13"/>
        <v>0</v>
      </c>
      <c r="I88" s="241">
        <f t="shared" si="13"/>
        <v>0</v>
      </c>
      <c r="J88" s="241">
        <f t="shared" si="13"/>
        <v>0</v>
      </c>
      <c r="K88" s="241">
        <f t="shared" si="13"/>
        <v>0</v>
      </c>
      <c r="L88" s="241">
        <f t="shared" si="13"/>
        <v>0</v>
      </c>
      <c r="M88" s="241">
        <f t="shared" si="13"/>
        <v>0</v>
      </c>
      <c r="N88" s="241">
        <f t="shared" si="13"/>
        <v>0</v>
      </c>
      <c r="O88" s="241">
        <f t="shared" si="13"/>
        <v>0</v>
      </c>
      <c r="P88" s="241">
        <f t="shared" si="13"/>
        <v>0</v>
      </c>
      <c r="Q88" s="374">
        <f t="shared" si="12"/>
        <v>0</v>
      </c>
    </row>
    <row r="89" spans="2:21">
      <c r="B89" s="1081" t="s">
        <v>102</v>
      </c>
      <c r="C89" s="46" t="s">
        <v>206</v>
      </c>
      <c r="D89" s="47" t="s">
        <v>103</v>
      </c>
      <c r="E89" s="242">
        <f t="shared" ref="E89:P91" si="14">E50+E59+E67</f>
        <v>0</v>
      </c>
      <c r="F89" s="242">
        <f t="shared" si="14"/>
        <v>0</v>
      </c>
      <c r="G89" s="242">
        <f t="shared" si="14"/>
        <v>0</v>
      </c>
      <c r="H89" s="242">
        <f t="shared" si="14"/>
        <v>0</v>
      </c>
      <c r="I89" s="242">
        <f t="shared" si="14"/>
        <v>0</v>
      </c>
      <c r="J89" s="242">
        <f t="shared" si="14"/>
        <v>0</v>
      </c>
      <c r="K89" s="242">
        <f t="shared" si="14"/>
        <v>0</v>
      </c>
      <c r="L89" s="242">
        <f t="shared" si="14"/>
        <v>0</v>
      </c>
      <c r="M89" s="242">
        <f t="shared" si="14"/>
        <v>0</v>
      </c>
      <c r="N89" s="242">
        <f t="shared" si="14"/>
        <v>0</v>
      </c>
      <c r="O89" s="242">
        <f t="shared" si="14"/>
        <v>0</v>
      </c>
      <c r="P89" s="242">
        <f t="shared" si="14"/>
        <v>0</v>
      </c>
      <c r="Q89" s="379">
        <f>SUM(E89:P89)</f>
        <v>0</v>
      </c>
    </row>
    <row r="90" spans="2:21">
      <c r="B90" s="1083"/>
      <c r="C90" s="134" t="s">
        <v>205</v>
      </c>
      <c r="D90" s="135" t="s">
        <v>207</v>
      </c>
      <c r="E90" s="243">
        <f t="shared" si="14"/>
        <v>0</v>
      </c>
      <c r="F90" s="243">
        <f t="shared" si="14"/>
        <v>0</v>
      </c>
      <c r="G90" s="243">
        <f t="shared" si="14"/>
        <v>0</v>
      </c>
      <c r="H90" s="243">
        <f t="shared" si="14"/>
        <v>0</v>
      </c>
      <c r="I90" s="243">
        <f t="shared" si="14"/>
        <v>0</v>
      </c>
      <c r="J90" s="243">
        <f t="shared" si="14"/>
        <v>0</v>
      </c>
      <c r="K90" s="243">
        <f t="shared" si="14"/>
        <v>0</v>
      </c>
      <c r="L90" s="243">
        <f t="shared" si="14"/>
        <v>0</v>
      </c>
      <c r="M90" s="243">
        <f t="shared" si="14"/>
        <v>0</v>
      </c>
      <c r="N90" s="243">
        <f t="shared" si="14"/>
        <v>0</v>
      </c>
      <c r="O90" s="243">
        <f t="shared" si="14"/>
        <v>0</v>
      </c>
      <c r="P90" s="243">
        <f t="shared" si="14"/>
        <v>0</v>
      </c>
      <c r="Q90" s="380">
        <f>SUM(E90:P90)</f>
        <v>0</v>
      </c>
    </row>
    <row r="91" spans="2:21">
      <c r="B91" s="1082"/>
      <c r="C91" s="54" t="s">
        <v>72</v>
      </c>
      <c r="D91" s="55" t="s">
        <v>103</v>
      </c>
      <c r="E91" s="241">
        <f t="shared" si="14"/>
        <v>0</v>
      </c>
      <c r="F91" s="241">
        <f t="shared" si="14"/>
        <v>0</v>
      </c>
      <c r="G91" s="241">
        <f t="shared" si="14"/>
        <v>0</v>
      </c>
      <c r="H91" s="241">
        <f t="shared" si="14"/>
        <v>0</v>
      </c>
      <c r="I91" s="241">
        <f t="shared" si="14"/>
        <v>0</v>
      </c>
      <c r="J91" s="241">
        <f t="shared" si="14"/>
        <v>0</v>
      </c>
      <c r="K91" s="241">
        <f t="shared" si="14"/>
        <v>0</v>
      </c>
      <c r="L91" s="241">
        <f t="shared" si="14"/>
        <v>0</v>
      </c>
      <c r="M91" s="241">
        <f t="shared" si="14"/>
        <v>0</v>
      </c>
      <c r="N91" s="241">
        <f t="shared" si="14"/>
        <v>0</v>
      </c>
      <c r="O91" s="241">
        <f t="shared" si="14"/>
        <v>0</v>
      </c>
      <c r="P91" s="241">
        <f t="shared" si="14"/>
        <v>0</v>
      </c>
      <c r="Q91" s="374">
        <f t="shared" si="12"/>
        <v>0</v>
      </c>
    </row>
    <row r="92" spans="2:21">
      <c r="B92" s="1083" t="s">
        <v>98</v>
      </c>
      <c r="C92" s="75" t="s">
        <v>74</v>
      </c>
      <c r="D92" s="76" t="s">
        <v>90</v>
      </c>
      <c r="E92" s="244">
        <f t="shared" ref="E92:P93" si="15">E53</f>
        <v>0</v>
      </c>
      <c r="F92" s="244">
        <f t="shared" si="15"/>
        <v>0</v>
      </c>
      <c r="G92" s="244">
        <f t="shared" si="15"/>
        <v>0</v>
      </c>
      <c r="H92" s="244">
        <f t="shared" si="15"/>
        <v>0</v>
      </c>
      <c r="I92" s="244">
        <f t="shared" si="15"/>
        <v>0</v>
      </c>
      <c r="J92" s="244">
        <f t="shared" si="15"/>
        <v>0</v>
      </c>
      <c r="K92" s="244">
        <f t="shared" si="15"/>
        <v>0</v>
      </c>
      <c r="L92" s="244">
        <f t="shared" si="15"/>
        <v>0</v>
      </c>
      <c r="M92" s="244">
        <f t="shared" si="15"/>
        <v>0</v>
      </c>
      <c r="N92" s="244">
        <f t="shared" si="15"/>
        <v>0</v>
      </c>
      <c r="O92" s="244">
        <f t="shared" si="15"/>
        <v>0</v>
      </c>
      <c r="P92" s="244">
        <f t="shared" si="15"/>
        <v>0</v>
      </c>
      <c r="Q92" s="372">
        <f t="shared" si="12"/>
        <v>0</v>
      </c>
    </row>
    <row r="93" spans="2:21">
      <c r="B93" s="1083"/>
      <c r="C93" s="75" t="str">
        <f>C28</f>
        <v>熱源（その他）</v>
      </c>
      <c r="D93" s="76" t="str">
        <f>D28</f>
        <v>L1</v>
      </c>
      <c r="E93" s="244">
        <f t="shared" si="15"/>
        <v>0</v>
      </c>
      <c r="F93" s="244">
        <f t="shared" si="15"/>
        <v>0</v>
      </c>
      <c r="G93" s="244">
        <f t="shared" si="15"/>
        <v>0</v>
      </c>
      <c r="H93" s="244">
        <f t="shared" si="15"/>
        <v>0</v>
      </c>
      <c r="I93" s="244">
        <f t="shared" si="15"/>
        <v>0</v>
      </c>
      <c r="J93" s="244">
        <f t="shared" si="15"/>
        <v>0</v>
      </c>
      <c r="K93" s="244">
        <f t="shared" si="15"/>
        <v>0</v>
      </c>
      <c r="L93" s="244">
        <f t="shared" si="15"/>
        <v>0</v>
      </c>
      <c r="M93" s="244">
        <f t="shared" si="15"/>
        <v>0</v>
      </c>
      <c r="N93" s="244">
        <f t="shared" si="15"/>
        <v>0</v>
      </c>
      <c r="O93" s="244">
        <f t="shared" si="15"/>
        <v>0</v>
      </c>
      <c r="P93" s="244">
        <f t="shared" si="15"/>
        <v>0</v>
      </c>
      <c r="Q93" s="372">
        <f>SUM(E93:P93)</f>
        <v>0</v>
      </c>
    </row>
    <row r="94" spans="2:21">
      <c r="B94" s="1082"/>
      <c r="C94" s="50" t="str">
        <f>C29</f>
        <v>給湯（その他）</v>
      </c>
      <c r="D94" s="51" t="str">
        <f>D29</f>
        <v>L2</v>
      </c>
      <c r="E94" s="245">
        <f t="shared" ref="E94:P94" si="16">E70</f>
        <v>0</v>
      </c>
      <c r="F94" s="245">
        <f t="shared" si="16"/>
        <v>0</v>
      </c>
      <c r="G94" s="245">
        <f t="shared" si="16"/>
        <v>0</v>
      </c>
      <c r="H94" s="245">
        <f t="shared" si="16"/>
        <v>0</v>
      </c>
      <c r="I94" s="245">
        <f t="shared" si="16"/>
        <v>0</v>
      </c>
      <c r="J94" s="245">
        <f t="shared" si="16"/>
        <v>0</v>
      </c>
      <c r="K94" s="245">
        <f t="shared" si="16"/>
        <v>0</v>
      </c>
      <c r="L94" s="245">
        <f t="shared" si="16"/>
        <v>0</v>
      </c>
      <c r="M94" s="245">
        <f t="shared" si="16"/>
        <v>0</v>
      </c>
      <c r="N94" s="245">
        <f t="shared" si="16"/>
        <v>0</v>
      </c>
      <c r="O94" s="245">
        <f t="shared" si="16"/>
        <v>0</v>
      </c>
      <c r="P94" s="245">
        <f t="shared" si="16"/>
        <v>0</v>
      </c>
      <c r="Q94" s="370">
        <f t="shared" si="12"/>
        <v>0</v>
      </c>
    </row>
    <row r="95" spans="2:21">
      <c r="B95" s="1098" t="s">
        <v>104</v>
      </c>
      <c r="C95" s="46" t="s">
        <v>80</v>
      </c>
      <c r="D95" s="47" t="s">
        <v>105</v>
      </c>
      <c r="E95" s="251">
        <f t="shared" ref="E95:P98" si="17">E36</f>
        <v>0</v>
      </c>
      <c r="F95" s="251">
        <f t="shared" si="17"/>
        <v>0</v>
      </c>
      <c r="G95" s="251">
        <f t="shared" si="17"/>
        <v>0</v>
      </c>
      <c r="H95" s="251">
        <f t="shared" si="17"/>
        <v>0</v>
      </c>
      <c r="I95" s="251">
        <f t="shared" si="17"/>
        <v>0</v>
      </c>
      <c r="J95" s="251">
        <f t="shared" si="17"/>
        <v>0</v>
      </c>
      <c r="K95" s="251">
        <f t="shared" si="17"/>
        <v>0</v>
      </c>
      <c r="L95" s="251">
        <f t="shared" si="17"/>
        <v>0</v>
      </c>
      <c r="M95" s="251">
        <f t="shared" si="17"/>
        <v>0</v>
      </c>
      <c r="N95" s="251">
        <f t="shared" si="17"/>
        <v>0</v>
      </c>
      <c r="O95" s="251">
        <f t="shared" si="17"/>
        <v>0</v>
      </c>
      <c r="P95" s="251">
        <f t="shared" si="17"/>
        <v>0</v>
      </c>
      <c r="Q95" s="379">
        <f t="shared" si="12"/>
        <v>0</v>
      </c>
    </row>
    <row r="96" spans="2:21">
      <c r="B96" s="1099"/>
      <c r="C96" s="50" t="s">
        <v>81</v>
      </c>
      <c r="D96" s="51" t="s">
        <v>105</v>
      </c>
      <c r="E96" s="252">
        <f t="shared" si="17"/>
        <v>0</v>
      </c>
      <c r="F96" s="245">
        <f t="shared" si="17"/>
        <v>0</v>
      </c>
      <c r="G96" s="245">
        <f t="shared" si="17"/>
        <v>0</v>
      </c>
      <c r="H96" s="245">
        <f t="shared" si="17"/>
        <v>0</v>
      </c>
      <c r="I96" s="245">
        <f t="shared" si="17"/>
        <v>0</v>
      </c>
      <c r="J96" s="245">
        <f t="shared" si="17"/>
        <v>0</v>
      </c>
      <c r="K96" s="245">
        <f t="shared" si="17"/>
        <v>0</v>
      </c>
      <c r="L96" s="245">
        <f t="shared" si="17"/>
        <v>0</v>
      </c>
      <c r="M96" s="245">
        <f t="shared" si="17"/>
        <v>0</v>
      </c>
      <c r="N96" s="245">
        <f t="shared" si="17"/>
        <v>0</v>
      </c>
      <c r="O96" s="245">
        <f t="shared" si="17"/>
        <v>0</v>
      </c>
      <c r="P96" s="253">
        <f t="shared" si="17"/>
        <v>0</v>
      </c>
      <c r="Q96" s="370">
        <f t="shared" si="12"/>
        <v>0</v>
      </c>
    </row>
    <row r="97" spans="2:21">
      <c r="B97" s="1100"/>
      <c r="C97" s="54" t="s">
        <v>82</v>
      </c>
      <c r="D97" s="55" t="s">
        <v>105</v>
      </c>
      <c r="E97" s="244">
        <f t="shared" si="17"/>
        <v>0</v>
      </c>
      <c r="F97" s="244">
        <f t="shared" si="17"/>
        <v>0</v>
      </c>
      <c r="G97" s="244">
        <f t="shared" si="17"/>
        <v>0</v>
      </c>
      <c r="H97" s="244">
        <f t="shared" si="17"/>
        <v>0</v>
      </c>
      <c r="I97" s="244">
        <f t="shared" si="17"/>
        <v>0</v>
      </c>
      <c r="J97" s="244">
        <f t="shared" si="17"/>
        <v>0</v>
      </c>
      <c r="K97" s="244">
        <f t="shared" si="17"/>
        <v>0</v>
      </c>
      <c r="L97" s="244">
        <f t="shared" si="17"/>
        <v>0</v>
      </c>
      <c r="M97" s="244">
        <f t="shared" si="17"/>
        <v>0</v>
      </c>
      <c r="N97" s="244">
        <f t="shared" si="17"/>
        <v>0</v>
      </c>
      <c r="O97" s="244">
        <f t="shared" si="17"/>
        <v>0</v>
      </c>
      <c r="P97" s="244">
        <f t="shared" si="17"/>
        <v>0</v>
      </c>
      <c r="Q97" s="370">
        <f t="shared" si="12"/>
        <v>0</v>
      </c>
    </row>
    <row r="98" spans="2:21">
      <c r="B98" s="381" t="s">
        <v>25</v>
      </c>
      <c r="C98" s="343" t="s">
        <v>83</v>
      </c>
      <c r="D98" s="57" t="s">
        <v>105</v>
      </c>
      <c r="E98" s="254">
        <f t="shared" si="17"/>
        <v>0</v>
      </c>
      <c r="F98" s="254">
        <f t="shared" si="17"/>
        <v>0</v>
      </c>
      <c r="G98" s="254">
        <f t="shared" si="17"/>
        <v>0</v>
      </c>
      <c r="H98" s="254">
        <f t="shared" si="17"/>
        <v>0</v>
      </c>
      <c r="I98" s="254">
        <f t="shared" si="17"/>
        <v>0</v>
      </c>
      <c r="J98" s="254">
        <f t="shared" si="17"/>
        <v>0</v>
      </c>
      <c r="K98" s="254">
        <f t="shared" si="17"/>
        <v>0</v>
      </c>
      <c r="L98" s="254">
        <f t="shared" si="17"/>
        <v>0</v>
      </c>
      <c r="M98" s="254">
        <f t="shared" si="17"/>
        <v>0</v>
      </c>
      <c r="N98" s="254">
        <f t="shared" si="17"/>
        <v>0</v>
      </c>
      <c r="O98" s="254">
        <f t="shared" si="17"/>
        <v>0</v>
      </c>
      <c r="P98" s="254">
        <f t="shared" si="17"/>
        <v>0</v>
      </c>
      <c r="Q98" s="382">
        <f t="shared" si="12"/>
        <v>0</v>
      </c>
    </row>
    <row r="99" spans="2:21" ht="20.25" customHeight="1">
      <c r="B99" s="1101" t="s">
        <v>106</v>
      </c>
      <c r="C99" s="75" t="s">
        <v>85</v>
      </c>
      <c r="D99" s="76" t="s">
        <v>105</v>
      </c>
      <c r="E99" s="244">
        <f t="shared" ref="E99:P100" si="18">E41</f>
        <v>0</v>
      </c>
      <c r="F99" s="244">
        <f t="shared" si="18"/>
        <v>0</v>
      </c>
      <c r="G99" s="244">
        <f t="shared" si="18"/>
        <v>0</v>
      </c>
      <c r="H99" s="244">
        <f t="shared" si="18"/>
        <v>0</v>
      </c>
      <c r="I99" s="244">
        <f t="shared" si="18"/>
        <v>0</v>
      </c>
      <c r="J99" s="244">
        <f t="shared" si="18"/>
        <v>0</v>
      </c>
      <c r="K99" s="244">
        <f t="shared" si="18"/>
        <v>0</v>
      </c>
      <c r="L99" s="244">
        <f t="shared" si="18"/>
        <v>0</v>
      </c>
      <c r="M99" s="244">
        <f t="shared" si="18"/>
        <v>0</v>
      </c>
      <c r="N99" s="244">
        <f t="shared" si="18"/>
        <v>0</v>
      </c>
      <c r="O99" s="244">
        <f t="shared" si="18"/>
        <v>0</v>
      </c>
      <c r="P99" s="244">
        <f t="shared" si="18"/>
        <v>0</v>
      </c>
      <c r="Q99" s="372">
        <f t="shared" si="12"/>
        <v>0</v>
      </c>
    </row>
    <row r="100" spans="2:21" ht="17.25" thickBot="1">
      <c r="B100" s="1102"/>
      <c r="C100" s="362" t="s">
        <v>86</v>
      </c>
      <c r="D100" s="363" t="s">
        <v>105</v>
      </c>
      <c r="E100" s="383">
        <f t="shared" si="18"/>
        <v>0</v>
      </c>
      <c r="F100" s="383">
        <f t="shared" si="18"/>
        <v>0</v>
      </c>
      <c r="G100" s="383">
        <f t="shared" si="18"/>
        <v>0</v>
      </c>
      <c r="H100" s="383">
        <f t="shared" si="18"/>
        <v>0</v>
      </c>
      <c r="I100" s="383">
        <f t="shared" si="18"/>
        <v>0</v>
      </c>
      <c r="J100" s="383">
        <f t="shared" si="18"/>
        <v>0</v>
      </c>
      <c r="K100" s="383">
        <f t="shared" si="18"/>
        <v>0</v>
      </c>
      <c r="L100" s="383">
        <f t="shared" si="18"/>
        <v>0</v>
      </c>
      <c r="M100" s="383">
        <f t="shared" si="18"/>
        <v>0</v>
      </c>
      <c r="N100" s="383">
        <f t="shared" si="18"/>
        <v>0</v>
      </c>
      <c r="O100" s="383">
        <f t="shared" si="18"/>
        <v>0</v>
      </c>
      <c r="P100" s="383">
        <f t="shared" si="18"/>
        <v>0</v>
      </c>
      <c r="Q100" s="378">
        <f t="shared" si="12"/>
        <v>0</v>
      </c>
    </row>
    <row r="101" spans="2:21">
      <c r="B101" s="484"/>
      <c r="C101" s="83"/>
      <c r="D101" s="83"/>
      <c r="E101" s="485"/>
      <c r="F101" s="485"/>
      <c r="G101" s="485"/>
      <c r="H101" s="485"/>
      <c r="I101" s="485"/>
      <c r="J101" s="485"/>
      <c r="K101" s="485"/>
      <c r="L101" s="485"/>
      <c r="M101" s="485"/>
      <c r="N101" s="485"/>
      <c r="O101" s="485"/>
      <c r="P101" s="485"/>
      <c r="Q101" s="485"/>
    </row>
    <row r="102" spans="2:21" ht="17.25" thickBot="1">
      <c r="B102" s="38" t="s">
        <v>189</v>
      </c>
      <c r="D102" s="39"/>
      <c r="E102" s="37"/>
      <c r="F102" s="39"/>
      <c r="G102" s="39"/>
      <c r="H102" s="39"/>
      <c r="I102" s="39"/>
      <c r="J102" s="39"/>
      <c r="K102" s="71"/>
      <c r="L102" s="39"/>
      <c r="M102" s="72"/>
      <c r="N102" s="72"/>
      <c r="O102" s="39"/>
      <c r="P102" s="39"/>
      <c r="Q102" s="39"/>
    </row>
    <row r="103" spans="2:21">
      <c r="B103" s="1026"/>
      <c r="C103" s="1027"/>
      <c r="D103" s="1028"/>
      <c r="E103" s="384" t="str">
        <f t="shared" ref="E103:P104" si="19">E85</f>
        <v>４月</v>
      </c>
      <c r="F103" s="384" t="str">
        <f t="shared" si="19"/>
        <v>５月</v>
      </c>
      <c r="G103" s="384" t="str">
        <f t="shared" si="19"/>
        <v>６月</v>
      </c>
      <c r="H103" s="384" t="str">
        <f t="shared" si="19"/>
        <v>７月</v>
      </c>
      <c r="I103" s="384" t="str">
        <f t="shared" si="19"/>
        <v>８月</v>
      </c>
      <c r="J103" s="384" t="str">
        <f t="shared" si="19"/>
        <v>９月</v>
      </c>
      <c r="K103" s="384" t="str">
        <f t="shared" si="19"/>
        <v>１０月</v>
      </c>
      <c r="L103" s="384" t="str">
        <f t="shared" si="19"/>
        <v>１１月</v>
      </c>
      <c r="M103" s="384" t="str">
        <f t="shared" si="19"/>
        <v>１２月</v>
      </c>
      <c r="N103" s="384" t="str">
        <f t="shared" si="19"/>
        <v>１月</v>
      </c>
      <c r="O103" s="384" t="str">
        <f t="shared" si="19"/>
        <v>２月</v>
      </c>
      <c r="P103" s="384" t="str">
        <f t="shared" si="19"/>
        <v>３月</v>
      </c>
      <c r="Q103" s="367" t="s">
        <v>39</v>
      </c>
    </row>
    <row r="104" spans="2:21" ht="36">
      <c r="B104" s="751" t="s">
        <v>107</v>
      </c>
      <c r="C104" s="46" t="s">
        <v>483</v>
      </c>
      <c r="D104" s="47" t="s">
        <v>105</v>
      </c>
      <c r="E104" s="202">
        <f t="shared" si="19"/>
        <v>0</v>
      </c>
      <c r="F104" s="203">
        <f t="shared" si="19"/>
        <v>0</v>
      </c>
      <c r="G104" s="203">
        <f t="shared" si="19"/>
        <v>0</v>
      </c>
      <c r="H104" s="203">
        <f t="shared" si="19"/>
        <v>0</v>
      </c>
      <c r="I104" s="203">
        <f t="shared" si="19"/>
        <v>0</v>
      </c>
      <c r="J104" s="203">
        <f t="shared" si="19"/>
        <v>0</v>
      </c>
      <c r="K104" s="203">
        <f t="shared" si="19"/>
        <v>0</v>
      </c>
      <c r="L104" s="203">
        <f t="shared" si="19"/>
        <v>0</v>
      </c>
      <c r="M104" s="203">
        <f t="shared" si="19"/>
        <v>0</v>
      </c>
      <c r="N104" s="203">
        <f t="shared" si="19"/>
        <v>0</v>
      </c>
      <c r="O104" s="203">
        <f t="shared" si="19"/>
        <v>0</v>
      </c>
      <c r="P104" s="204">
        <f t="shared" si="19"/>
        <v>0</v>
      </c>
      <c r="Q104" s="368">
        <f t="shared" ref="Q104:Q106" si="20">SUM(E104:P104)</f>
        <v>0</v>
      </c>
      <c r="S104" s="785"/>
    </row>
    <row r="105" spans="2:21">
      <c r="B105" s="342" t="s">
        <v>108</v>
      </c>
      <c r="C105" s="77"/>
      <c r="D105" s="57" t="s">
        <v>109</v>
      </c>
      <c r="E105" s="760">
        <f t="shared" ref="E105:P105" si="21">IF($Q$104&lt;&gt;0,ROUND(E104/$Q$104*100,3),0)</f>
        <v>0</v>
      </c>
      <c r="F105" s="205">
        <f t="shared" si="21"/>
        <v>0</v>
      </c>
      <c r="G105" s="205">
        <f t="shared" si="21"/>
        <v>0</v>
      </c>
      <c r="H105" s="205">
        <f t="shared" si="21"/>
        <v>0</v>
      </c>
      <c r="I105" s="205">
        <f t="shared" si="21"/>
        <v>0</v>
      </c>
      <c r="J105" s="205">
        <f t="shared" si="21"/>
        <v>0</v>
      </c>
      <c r="K105" s="205">
        <f t="shared" si="21"/>
        <v>0</v>
      </c>
      <c r="L105" s="205">
        <f t="shared" si="21"/>
        <v>0</v>
      </c>
      <c r="M105" s="205">
        <f t="shared" si="21"/>
        <v>0</v>
      </c>
      <c r="N105" s="205">
        <f t="shared" si="21"/>
        <v>0</v>
      </c>
      <c r="O105" s="205">
        <f t="shared" si="21"/>
        <v>0</v>
      </c>
      <c r="P105" s="206">
        <f t="shared" si="21"/>
        <v>0</v>
      </c>
      <c r="Q105" s="385">
        <f t="shared" si="20"/>
        <v>0</v>
      </c>
    </row>
    <row r="106" spans="2:21" ht="48.75" thickBot="1">
      <c r="B106" s="788" t="s">
        <v>110</v>
      </c>
      <c r="C106" s="787" t="s">
        <v>483</v>
      </c>
      <c r="D106" s="354" t="s">
        <v>105</v>
      </c>
      <c r="E106" s="789">
        <f t="shared" ref="E106:P106" si="22">E104-(E95+E98+E99)</f>
        <v>0</v>
      </c>
      <c r="F106" s="790">
        <f t="shared" si="22"/>
        <v>0</v>
      </c>
      <c r="G106" s="790">
        <f t="shared" si="22"/>
        <v>0</v>
      </c>
      <c r="H106" s="790">
        <f t="shared" si="22"/>
        <v>0</v>
      </c>
      <c r="I106" s="790">
        <f t="shared" si="22"/>
        <v>0</v>
      </c>
      <c r="J106" s="790">
        <f t="shared" si="22"/>
        <v>0</v>
      </c>
      <c r="K106" s="790">
        <f t="shared" si="22"/>
        <v>0</v>
      </c>
      <c r="L106" s="790">
        <f t="shared" si="22"/>
        <v>0</v>
      </c>
      <c r="M106" s="790">
        <f t="shared" si="22"/>
        <v>0</v>
      </c>
      <c r="N106" s="790">
        <f t="shared" si="22"/>
        <v>0</v>
      </c>
      <c r="O106" s="790">
        <f t="shared" si="22"/>
        <v>0</v>
      </c>
      <c r="P106" s="791">
        <f t="shared" si="22"/>
        <v>0</v>
      </c>
      <c r="Q106" s="792">
        <f t="shared" si="20"/>
        <v>0</v>
      </c>
    </row>
    <row r="107" spans="2:21" ht="17.25" thickBot="1">
      <c r="B107" s="38" t="s">
        <v>190</v>
      </c>
      <c r="D107" s="39"/>
      <c r="E107" s="37"/>
      <c r="F107" s="39"/>
      <c r="G107" s="39"/>
      <c r="H107" s="39"/>
      <c r="I107" s="39"/>
      <c r="J107" s="39"/>
      <c r="K107" s="71"/>
      <c r="L107" s="39"/>
      <c r="M107" s="72"/>
      <c r="N107" s="72"/>
      <c r="O107" s="39"/>
      <c r="P107" s="39"/>
      <c r="Q107" s="39"/>
      <c r="U107" s="458">
        <f>事業報告書!$J$10</f>
        <v>0</v>
      </c>
    </row>
    <row r="108" spans="2:21">
      <c r="B108" s="1026"/>
      <c r="C108" s="1027"/>
      <c r="D108" s="1028"/>
      <c r="E108" s="384" t="str">
        <f t="shared" ref="E108:P108" si="23">E103</f>
        <v>４月</v>
      </c>
      <c r="F108" s="384" t="str">
        <f t="shared" si="23"/>
        <v>５月</v>
      </c>
      <c r="G108" s="384" t="str">
        <f t="shared" si="23"/>
        <v>６月</v>
      </c>
      <c r="H108" s="384" t="str">
        <f t="shared" si="23"/>
        <v>７月</v>
      </c>
      <c r="I108" s="384" t="str">
        <f t="shared" si="23"/>
        <v>８月</v>
      </c>
      <c r="J108" s="384" t="str">
        <f t="shared" si="23"/>
        <v>９月</v>
      </c>
      <c r="K108" s="384" t="str">
        <f t="shared" si="23"/>
        <v>１０月</v>
      </c>
      <c r="L108" s="384" t="str">
        <f t="shared" si="23"/>
        <v>１１月</v>
      </c>
      <c r="M108" s="384" t="str">
        <f t="shared" si="23"/>
        <v>１２月</v>
      </c>
      <c r="N108" s="384" t="str">
        <f t="shared" si="23"/>
        <v>１月</v>
      </c>
      <c r="O108" s="384" t="str">
        <f t="shared" si="23"/>
        <v>２月</v>
      </c>
      <c r="P108" s="384" t="str">
        <f t="shared" si="23"/>
        <v>３月</v>
      </c>
      <c r="Q108" s="367" t="s">
        <v>39</v>
      </c>
    </row>
    <row r="109" spans="2:21" ht="48">
      <c r="B109" s="745" t="s">
        <v>111</v>
      </c>
      <c r="C109" s="46" t="s">
        <v>483</v>
      </c>
      <c r="D109" s="47" t="s">
        <v>99</v>
      </c>
      <c r="E109" s="698">
        <f t="shared" ref="E109:P109" si="24">E106*$E$140</f>
        <v>0</v>
      </c>
      <c r="F109" s="711">
        <f t="shared" si="24"/>
        <v>0</v>
      </c>
      <c r="G109" s="711">
        <f t="shared" si="24"/>
        <v>0</v>
      </c>
      <c r="H109" s="711">
        <f t="shared" si="24"/>
        <v>0</v>
      </c>
      <c r="I109" s="711">
        <f t="shared" si="24"/>
        <v>0</v>
      </c>
      <c r="J109" s="711">
        <f t="shared" si="24"/>
        <v>0</v>
      </c>
      <c r="K109" s="711">
        <f t="shared" si="24"/>
        <v>0</v>
      </c>
      <c r="L109" s="711">
        <f t="shared" si="24"/>
        <v>0</v>
      </c>
      <c r="M109" s="711">
        <f t="shared" si="24"/>
        <v>0</v>
      </c>
      <c r="N109" s="711">
        <f t="shared" si="24"/>
        <v>0</v>
      </c>
      <c r="O109" s="711">
        <f t="shared" si="24"/>
        <v>0</v>
      </c>
      <c r="P109" s="704">
        <f t="shared" si="24"/>
        <v>0</v>
      </c>
      <c r="Q109" s="386">
        <f t="shared" ref="Q109:Q124" si="25">SUM(E109:P109)</f>
        <v>0</v>
      </c>
    </row>
    <row r="110" spans="2:21">
      <c r="B110" s="1081" t="s">
        <v>101</v>
      </c>
      <c r="C110" s="46" t="s">
        <v>209</v>
      </c>
      <c r="D110" s="47" t="s">
        <v>99</v>
      </c>
      <c r="E110" s="700">
        <f>E87*$F$140</f>
        <v>0</v>
      </c>
      <c r="F110" s="713">
        <f t="shared" ref="F110:P110" si="26">F87*$F$140</f>
        <v>0</v>
      </c>
      <c r="G110" s="713">
        <f t="shared" si="26"/>
        <v>0</v>
      </c>
      <c r="H110" s="713">
        <f t="shared" si="26"/>
        <v>0</v>
      </c>
      <c r="I110" s="713">
        <f t="shared" si="26"/>
        <v>0</v>
      </c>
      <c r="J110" s="713">
        <f t="shared" si="26"/>
        <v>0</v>
      </c>
      <c r="K110" s="713">
        <f t="shared" si="26"/>
        <v>0</v>
      </c>
      <c r="L110" s="713">
        <f t="shared" si="26"/>
        <v>0</v>
      </c>
      <c r="M110" s="713">
        <f t="shared" si="26"/>
        <v>0</v>
      </c>
      <c r="N110" s="713">
        <f t="shared" si="26"/>
        <v>0</v>
      </c>
      <c r="O110" s="713">
        <f t="shared" si="26"/>
        <v>0</v>
      </c>
      <c r="P110" s="705">
        <f t="shared" si="26"/>
        <v>0</v>
      </c>
      <c r="Q110" s="386">
        <f t="shared" si="25"/>
        <v>0</v>
      </c>
    </row>
    <row r="111" spans="2:21">
      <c r="B111" s="1082"/>
      <c r="C111" s="54" t="s">
        <v>66</v>
      </c>
      <c r="D111" s="55" t="s">
        <v>99</v>
      </c>
      <c r="E111" s="701">
        <f t="shared" ref="E111:P111" si="27">E88*$G$140</f>
        <v>0</v>
      </c>
      <c r="F111" s="714">
        <f t="shared" si="27"/>
        <v>0</v>
      </c>
      <c r="G111" s="714">
        <f t="shared" si="27"/>
        <v>0</v>
      </c>
      <c r="H111" s="714">
        <f t="shared" si="27"/>
        <v>0</v>
      </c>
      <c r="I111" s="714">
        <f t="shared" si="27"/>
        <v>0</v>
      </c>
      <c r="J111" s="714">
        <f t="shared" si="27"/>
        <v>0</v>
      </c>
      <c r="K111" s="714">
        <f t="shared" si="27"/>
        <v>0</v>
      </c>
      <c r="L111" s="714">
        <f t="shared" si="27"/>
        <v>0</v>
      </c>
      <c r="M111" s="714">
        <f t="shared" si="27"/>
        <v>0</v>
      </c>
      <c r="N111" s="714">
        <f t="shared" si="27"/>
        <v>0</v>
      </c>
      <c r="O111" s="714">
        <f t="shared" si="27"/>
        <v>0</v>
      </c>
      <c r="P111" s="706">
        <f t="shared" si="27"/>
        <v>0</v>
      </c>
      <c r="Q111" s="388">
        <f t="shared" si="25"/>
        <v>0</v>
      </c>
    </row>
    <row r="112" spans="2:21">
      <c r="B112" s="1081" t="s">
        <v>102</v>
      </c>
      <c r="C112" s="75" t="s">
        <v>206</v>
      </c>
      <c r="D112" s="47" t="s">
        <v>99</v>
      </c>
      <c r="E112" s="700">
        <f>E89*$H$140</f>
        <v>0</v>
      </c>
      <c r="F112" s="713">
        <f t="shared" ref="F112:P112" si="28">F89*$H$140</f>
        <v>0</v>
      </c>
      <c r="G112" s="713">
        <f t="shared" si="28"/>
        <v>0</v>
      </c>
      <c r="H112" s="713">
        <f t="shared" si="28"/>
        <v>0</v>
      </c>
      <c r="I112" s="713">
        <f t="shared" si="28"/>
        <v>0</v>
      </c>
      <c r="J112" s="713">
        <f t="shared" si="28"/>
        <v>0</v>
      </c>
      <c r="K112" s="713">
        <f t="shared" si="28"/>
        <v>0</v>
      </c>
      <c r="L112" s="713">
        <f t="shared" si="28"/>
        <v>0</v>
      </c>
      <c r="M112" s="713">
        <f t="shared" si="28"/>
        <v>0</v>
      </c>
      <c r="N112" s="713">
        <f t="shared" si="28"/>
        <v>0</v>
      </c>
      <c r="O112" s="713">
        <f t="shared" si="28"/>
        <v>0</v>
      </c>
      <c r="P112" s="762">
        <f t="shared" si="28"/>
        <v>0</v>
      </c>
      <c r="Q112" s="386">
        <f t="shared" si="25"/>
        <v>0</v>
      </c>
    </row>
    <row r="113" spans="2:18">
      <c r="B113" s="1083"/>
      <c r="C113" s="134" t="s">
        <v>205</v>
      </c>
      <c r="D113" s="135" t="s">
        <v>99</v>
      </c>
      <c r="E113" s="702">
        <f>E90*$I$140</f>
        <v>0</v>
      </c>
      <c r="F113" s="715">
        <f t="shared" ref="F113:P113" si="29">F90*$I$140</f>
        <v>0</v>
      </c>
      <c r="G113" s="715">
        <f t="shared" si="29"/>
        <v>0</v>
      </c>
      <c r="H113" s="715">
        <f t="shared" si="29"/>
        <v>0</v>
      </c>
      <c r="I113" s="715">
        <f t="shared" si="29"/>
        <v>0</v>
      </c>
      <c r="J113" s="715">
        <f t="shared" si="29"/>
        <v>0</v>
      </c>
      <c r="K113" s="715">
        <f t="shared" si="29"/>
        <v>0</v>
      </c>
      <c r="L113" s="715">
        <f t="shared" si="29"/>
        <v>0</v>
      </c>
      <c r="M113" s="715">
        <f t="shared" si="29"/>
        <v>0</v>
      </c>
      <c r="N113" s="715">
        <f t="shared" si="29"/>
        <v>0</v>
      </c>
      <c r="O113" s="715">
        <f t="shared" si="29"/>
        <v>0</v>
      </c>
      <c r="P113" s="763">
        <f t="shared" si="29"/>
        <v>0</v>
      </c>
      <c r="Q113" s="389">
        <f>SUM(E113:P113)</f>
        <v>0</v>
      </c>
    </row>
    <row r="114" spans="2:18">
      <c r="B114" s="1082"/>
      <c r="C114" s="54" t="s">
        <v>72</v>
      </c>
      <c r="D114" s="55" t="s">
        <v>99</v>
      </c>
      <c r="E114" s="701">
        <f>E91*$J$140</f>
        <v>0</v>
      </c>
      <c r="F114" s="714">
        <f t="shared" ref="F114:P114" si="30">F91*$J$140</f>
        <v>0</v>
      </c>
      <c r="G114" s="714">
        <f t="shared" si="30"/>
        <v>0</v>
      </c>
      <c r="H114" s="714">
        <f t="shared" si="30"/>
        <v>0</v>
      </c>
      <c r="I114" s="714">
        <f t="shared" si="30"/>
        <v>0</v>
      </c>
      <c r="J114" s="714">
        <f t="shared" si="30"/>
        <v>0</v>
      </c>
      <c r="K114" s="714">
        <f t="shared" si="30"/>
        <v>0</v>
      </c>
      <c r="L114" s="714">
        <f t="shared" si="30"/>
        <v>0</v>
      </c>
      <c r="M114" s="714">
        <f t="shared" si="30"/>
        <v>0</v>
      </c>
      <c r="N114" s="714">
        <f t="shared" si="30"/>
        <v>0</v>
      </c>
      <c r="O114" s="714">
        <f t="shared" si="30"/>
        <v>0</v>
      </c>
      <c r="P114" s="764">
        <f t="shared" si="30"/>
        <v>0</v>
      </c>
      <c r="Q114" s="388">
        <f t="shared" si="25"/>
        <v>0</v>
      </c>
    </row>
    <row r="115" spans="2:18">
      <c r="B115" s="1081" t="s">
        <v>98</v>
      </c>
      <c r="C115" s="46" t="s">
        <v>74</v>
      </c>
      <c r="D115" s="47" t="s">
        <v>99</v>
      </c>
      <c r="E115" s="700">
        <f>IF($K$140="",0,E92*$K$140)</f>
        <v>0</v>
      </c>
      <c r="F115" s="713">
        <f t="shared" ref="F115:P115" si="31">IF($K$140="",0,F92*$K$140)</f>
        <v>0</v>
      </c>
      <c r="G115" s="713">
        <f t="shared" si="31"/>
        <v>0</v>
      </c>
      <c r="H115" s="713">
        <f t="shared" si="31"/>
        <v>0</v>
      </c>
      <c r="I115" s="713">
        <f t="shared" si="31"/>
        <v>0</v>
      </c>
      <c r="J115" s="713">
        <f t="shared" si="31"/>
        <v>0</v>
      </c>
      <c r="K115" s="713">
        <f t="shared" si="31"/>
        <v>0</v>
      </c>
      <c r="L115" s="713">
        <f t="shared" si="31"/>
        <v>0</v>
      </c>
      <c r="M115" s="713">
        <f t="shared" si="31"/>
        <v>0</v>
      </c>
      <c r="N115" s="713">
        <f t="shared" si="31"/>
        <v>0</v>
      </c>
      <c r="O115" s="713">
        <f t="shared" si="31"/>
        <v>0</v>
      </c>
      <c r="P115" s="705">
        <f t="shared" si="31"/>
        <v>0</v>
      </c>
      <c r="Q115" s="386">
        <f t="shared" si="25"/>
        <v>0</v>
      </c>
    </row>
    <row r="116" spans="2:18">
      <c r="B116" s="1083"/>
      <c r="C116" s="134" t="str">
        <f>C28</f>
        <v>熱源（その他）</v>
      </c>
      <c r="D116" s="135" t="s">
        <v>99</v>
      </c>
      <c r="E116" s="702">
        <f>IF($L$140="",0,E93*$L$140)</f>
        <v>0</v>
      </c>
      <c r="F116" s="715">
        <f t="shared" ref="F116:P116" si="32">IF($L$140="",0,F93*$L$140)</f>
        <v>0</v>
      </c>
      <c r="G116" s="715">
        <f t="shared" si="32"/>
        <v>0</v>
      </c>
      <c r="H116" s="715">
        <f t="shared" si="32"/>
        <v>0</v>
      </c>
      <c r="I116" s="715">
        <f t="shared" si="32"/>
        <v>0</v>
      </c>
      <c r="J116" s="715">
        <f t="shared" si="32"/>
        <v>0</v>
      </c>
      <c r="K116" s="715">
        <f t="shared" si="32"/>
        <v>0</v>
      </c>
      <c r="L116" s="715">
        <f t="shared" si="32"/>
        <v>0</v>
      </c>
      <c r="M116" s="715">
        <f t="shared" si="32"/>
        <v>0</v>
      </c>
      <c r="N116" s="715">
        <f t="shared" si="32"/>
        <v>0</v>
      </c>
      <c r="O116" s="715">
        <f t="shared" si="32"/>
        <v>0</v>
      </c>
      <c r="P116" s="707">
        <f t="shared" si="32"/>
        <v>0</v>
      </c>
      <c r="Q116" s="389">
        <f>SUM(E116:P116)</f>
        <v>0</v>
      </c>
    </row>
    <row r="117" spans="2:18">
      <c r="B117" s="1082"/>
      <c r="C117" s="54" t="str">
        <f>C29</f>
        <v>給湯（その他）</v>
      </c>
      <c r="D117" s="55" t="s">
        <v>99</v>
      </c>
      <c r="E117" s="701">
        <f>IF($M$140="",0,E94*$M$140)</f>
        <v>0</v>
      </c>
      <c r="F117" s="714">
        <f t="shared" ref="F117:P117" si="33">IF($M$140="",0,F94*$M$140)</f>
        <v>0</v>
      </c>
      <c r="G117" s="714">
        <f t="shared" si="33"/>
        <v>0</v>
      </c>
      <c r="H117" s="714">
        <f t="shared" si="33"/>
        <v>0</v>
      </c>
      <c r="I117" s="714">
        <f t="shared" si="33"/>
        <v>0</v>
      </c>
      <c r="J117" s="714">
        <f t="shared" si="33"/>
        <v>0</v>
      </c>
      <c r="K117" s="714">
        <f t="shared" si="33"/>
        <v>0</v>
      </c>
      <c r="L117" s="714">
        <f t="shared" si="33"/>
        <v>0</v>
      </c>
      <c r="M117" s="714">
        <f t="shared" si="33"/>
        <v>0</v>
      </c>
      <c r="N117" s="714">
        <f t="shared" si="33"/>
        <v>0</v>
      </c>
      <c r="O117" s="714">
        <f t="shared" si="33"/>
        <v>0</v>
      </c>
      <c r="P117" s="706">
        <f t="shared" si="33"/>
        <v>0</v>
      </c>
      <c r="Q117" s="388">
        <f t="shared" si="25"/>
        <v>0</v>
      </c>
    </row>
    <row r="118" spans="2:18">
      <c r="B118" s="1084" t="s">
        <v>112</v>
      </c>
      <c r="C118" s="1085"/>
      <c r="D118" s="57" t="s">
        <v>99</v>
      </c>
      <c r="E118" s="141">
        <f t="shared" ref="E118:P118" si="34">SUM(E109:E117)</f>
        <v>0</v>
      </c>
      <c r="F118" s="716">
        <f t="shared" si="34"/>
        <v>0</v>
      </c>
      <c r="G118" s="716">
        <f t="shared" si="34"/>
        <v>0</v>
      </c>
      <c r="H118" s="716">
        <f t="shared" si="34"/>
        <v>0</v>
      </c>
      <c r="I118" s="716">
        <f t="shared" si="34"/>
        <v>0</v>
      </c>
      <c r="J118" s="716">
        <f t="shared" si="34"/>
        <v>0</v>
      </c>
      <c r="K118" s="716">
        <f t="shared" si="34"/>
        <v>0</v>
      </c>
      <c r="L118" s="716">
        <f t="shared" si="34"/>
        <v>0</v>
      </c>
      <c r="M118" s="716">
        <f t="shared" si="34"/>
        <v>0</v>
      </c>
      <c r="N118" s="716">
        <f t="shared" si="34"/>
        <v>0</v>
      </c>
      <c r="O118" s="716">
        <f t="shared" si="34"/>
        <v>0</v>
      </c>
      <c r="P118" s="142">
        <f t="shared" si="34"/>
        <v>0</v>
      </c>
      <c r="Q118" s="386">
        <f t="shared" si="25"/>
        <v>0</v>
      </c>
    </row>
    <row r="119" spans="2:18">
      <c r="B119" s="1086" t="s">
        <v>423</v>
      </c>
      <c r="C119" s="1087"/>
      <c r="D119" s="57" t="s">
        <v>99</v>
      </c>
      <c r="E119" s="141">
        <f t="shared" ref="E119:P119" si="35">E97*$R$38+E99*$R$41+E100*$R$42</f>
        <v>0</v>
      </c>
      <c r="F119" s="716">
        <f t="shared" si="35"/>
        <v>0</v>
      </c>
      <c r="G119" s="716">
        <f t="shared" si="35"/>
        <v>0</v>
      </c>
      <c r="H119" s="716">
        <f t="shared" si="35"/>
        <v>0</v>
      </c>
      <c r="I119" s="716">
        <f t="shared" si="35"/>
        <v>0</v>
      </c>
      <c r="J119" s="716">
        <f t="shared" si="35"/>
        <v>0</v>
      </c>
      <c r="K119" s="716">
        <f t="shared" si="35"/>
        <v>0</v>
      </c>
      <c r="L119" s="716">
        <f t="shared" si="35"/>
        <v>0</v>
      </c>
      <c r="M119" s="716">
        <f t="shared" si="35"/>
        <v>0</v>
      </c>
      <c r="N119" s="716">
        <f t="shared" si="35"/>
        <v>0</v>
      </c>
      <c r="O119" s="716">
        <f t="shared" si="35"/>
        <v>0</v>
      </c>
      <c r="P119" s="708">
        <f t="shared" si="35"/>
        <v>0</v>
      </c>
      <c r="Q119" s="386">
        <f t="shared" si="25"/>
        <v>0</v>
      </c>
    </row>
    <row r="120" spans="2:18" ht="20.25" customHeight="1">
      <c r="B120" s="1067" t="s">
        <v>125</v>
      </c>
      <c r="C120" s="626" t="s">
        <v>422</v>
      </c>
      <c r="D120" s="47" t="s">
        <v>99</v>
      </c>
      <c r="E120" s="700">
        <f t="shared" ref="E120:P120" si="36">E98*$R$39</f>
        <v>0</v>
      </c>
      <c r="F120" s="713">
        <f t="shared" si="36"/>
        <v>0</v>
      </c>
      <c r="G120" s="713">
        <f t="shared" si="36"/>
        <v>0</v>
      </c>
      <c r="H120" s="713">
        <f t="shared" si="36"/>
        <v>0</v>
      </c>
      <c r="I120" s="713">
        <f t="shared" si="36"/>
        <v>0</v>
      </c>
      <c r="J120" s="713">
        <f t="shared" si="36"/>
        <v>0</v>
      </c>
      <c r="K120" s="713">
        <f t="shared" si="36"/>
        <v>0</v>
      </c>
      <c r="L120" s="713">
        <f t="shared" si="36"/>
        <v>0</v>
      </c>
      <c r="M120" s="713">
        <f t="shared" si="36"/>
        <v>0</v>
      </c>
      <c r="N120" s="713">
        <f t="shared" si="36"/>
        <v>0</v>
      </c>
      <c r="O120" s="713">
        <f t="shared" si="36"/>
        <v>0</v>
      </c>
      <c r="P120" s="705">
        <f t="shared" si="36"/>
        <v>0</v>
      </c>
      <c r="Q120" s="386">
        <f t="shared" si="25"/>
        <v>0</v>
      </c>
    </row>
    <row r="121" spans="2:18" ht="20.25" customHeight="1">
      <c r="B121" s="973"/>
      <c r="C121" s="627" t="s">
        <v>420</v>
      </c>
      <c r="D121" s="51" t="s">
        <v>99</v>
      </c>
      <c r="E121" s="699">
        <f t="shared" ref="E121:P121" si="37">E40</f>
        <v>0</v>
      </c>
      <c r="F121" s="712">
        <f t="shared" si="37"/>
        <v>0</v>
      </c>
      <c r="G121" s="712">
        <f t="shared" si="37"/>
        <v>0</v>
      </c>
      <c r="H121" s="712">
        <f t="shared" si="37"/>
        <v>0</v>
      </c>
      <c r="I121" s="712">
        <f t="shared" si="37"/>
        <v>0</v>
      </c>
      <c r="J121" s="712">
        <f t="shared" si="37"/>
        <v>0</v>
      </c>
      <c r="K121" s="712">
        <f t="shared" si="37"/>
        <v>0</v>
      </c>
      <c r="L121" s="712">
        <f t="shared" si="37"/>
        <v>0</v>
      </c>
      <c r="M121" s="712">
        <f t="shared" si="37"/>
        <v>0</v>
      </c>
      <c r="N121" s="712">
        <f t="shared" si="37"/>
        <v>0</v>
      </c>
      <c r="O121" s="712">
        <f t="shared" si="37"/>
        <v>0</v>
      </c>
      <c r="P121" s="709">
        <f t="shared" si="37"/>
        <v>0</v>
      </c>
      <c r="Q121" s="387">
        <f t="shared" si="25"/>
        <v>0</v>
      </c>
    </row>
    <row r="122" spans="2:18" ht="20.25" customHeight="1">
      <c r="B122" s="975"/>
      <c r="C122" s="82" t="s">
        <v>421</v>
      </c>
      <c r="D122" s="55" t="s">
        <v>99</v>
      </c>
      <c r="E122" s="701">
        <f>E120+E121</f>
        <v>0</v>
      </c>
      <c r="F122" s="714">
        <f t="shared" ref="F122:P122" si="38">F120+F121</f>
        <v>0</v>
      </c>
      <c r="G122" s="714">
        <f t="shared" si="38"/>
        <v>0</v>
      </c>
      <c r="H122" s="714">
        <f t="shared" si="38"/>
        <v>0</v>
      </c>
      <c r="I122" s="714">
        <f t="shared" si="38"/>
        <v>0</v>
      </c>
      <c r="J122" s="714">
        <f t="shared" si="38"/>
        <v>0</v>
      </c>
      <c r="K122" s="714">
        <f t="shared" si="38"/>
        <v>0</v>
      </c>
      <c r="L122" s="714">
        <f t="shared" si="38"/>
        <v>0</v>
      </c>
      <c r="M122" s="714">
        <f t="shared" si="38"/>
        <v>0</v>
      </c>
      <c r="N122" s="714">
        <f t="shared" si="38"/>
        <v>0</v>
      </c>
      <c r="O122" s="714">
        <f t="shared" si="38"/>
        <v>0</v>
      </c>
      <c r="P122" s="706">
        <f t="shared" si="38"/>
        <v>0</v>
      </c>
      <c r="Q122" s="388">
        <f t="shared" si="25"/>
        <v>0</v>
      </c>
    </row>
    <row r="123" spans="2:18" ht="7.5" customHeight="1">
      <c r="B123" s="624"/>
      <c r="C123" s="628"/>
      <c r="D123" s="135"/>
      <c r="E123" s="702"/>
      <c r="F123" s="715"/>
      <c r="G123" s="715"/>
      <c r="H123" s="715"/>
      <c r="I123" s="715"/>
      <c r="J123" s="715"/>
      <c r="K123" s="715"/>
      <c r="L123" s="715"/>
      <c r="M123" s="715"/>
      <c r="N123" s="715"/>
      <c r="O123" s="715"/>
      <c r="P123" s="707"/>
      <c r="Q123" s="389"/>
    </row>
    <row r="124" spans="2:18" ht="17.25" thickBot="1">
      <c r="B124" s="954" t="s">
        <v>113</v>
      </c>
      <c r="C124" s="1068"/>
      <c r="D124" s="354" t="s">
        <v>99</v>
      </c>
      <c r="E124" s="703">
        <f>E118+E119</f>
        <v>0</v>
      </c>
      <c r="F124" s="717">
        <f t="shared" ref="F124:P124" si="39">F118+F119</f>
        <v>0</v>
      </c>
      <c r="G124" s="717">
        <f t="shared" si="39"/>
        <v>0</v>
      </c>
      <c r="H124" s="717">
        <f t="shared" si="39"/>
        <v>0</v>
      </c>
      <c r="I124" s="717">
        <f t="shared" si="39"/>
        <v>0</v>
      </c>
      <c r="J124" s="717">
        <f t="shared" si="39"/>
        <v>0</v>
      </c>
      <c r="K124" s="717">
        <f t="shared" si="39"/>
        <v>0</v>
      </c>
      <c r="L124" s="717">
        <f t="shared" si="39"/>
        <v>0</v>
      </c>
      <c r="M124" s="717">
        <f t="shared" si="39"/>
        <v>0</v>
      </c>
      <c r="N124" s="717">
        <f t="shared" si="39"/>
        <v>0</v>
      </c>
      <c r="O124" s="717">
        <f t="shared" si="39"/>
        <v>0</v>
      </c>
      <c r="P124" s="710">
        <f t="shared" si="39"/>
        <v>0</v>
      </c>
      <c r="Q124" s="390">
        <f t="shared" si="25"/>
        <v>0</v>
      </c>
    </row>
    <row r="125" spans="2:18" ht="9.75" customHeight="1">
      <c r="B125" s="39"/>
      <c r="C125" s="70"/>
      <c r="D125" s="39"/>
      <c r="E125" s="37"/>
      <c r="F125" s="39"/>
      <c r="G125" s="39"/>
      <c r="H125" s="39"/>
      <c r="I125" s="39"/>
      <c r="J125" s="39"/>
      <c r="K125" s="71"/>
      <c r="L125" s="39"/>
      <c r="M125" s="72"/>
      <c r="N125" s="72"/>
      <c r="O125" s="39"/>
      <c r="P125" s="39"/>
      <c r="Q125" s="39"/>
    </row>
    <row r="126" spans="2:18" ht="17.25" thickBot="1">
      <c r="B126" s="38" t="s">
        <v>191</v>
      </c>
      <c r="C126" s="70"/>
      <c r="D126" s="70"/>
      <c r="E126" s="39"/>
      <c r="F126" s="39"/>
      <c r="G126" s="40"/>
      <c r="H126" s="40"/>
      <c r="I126" s="40"/>
      <c r="J126" s="40"/>
      <c r="K126" s="40"/>
      <c r="L126" s="41"/>
      <c r="M126" s="42"/>
      <c r="N126" s="39"/>
      <c r="O126" s="41"/>
      <c r="P126" s="42"/>
      <c r="Q126" s="39"/>
    </row>
    <row r="127" spans="2:18" ht="37.5" customHeight="1">
      <c r="B127" s="84"/>
      <c r="C127" s="1069" t="s">
        <v>352</v>
      </c>
      <c r="D127" s="1070"/>
      <c r="E127" s="758" t="s">
        <v>114</v>
      </c>
      <c r="F127" s="1075" t="s">
        <v>63</v>
      </c>
      <c r="G127" s="1076"/>
      <c r="H127" s="1075" t="s">
        <v>69</v>
      </c>
      <c r="I127" s="1043"/>
      <c r="J127" s="1076"/>
      <c r="K127" s="1075" t="s">
        <v>26</v>
      </c>
      <c r="L127" s="1043"/>
      <c r="M127" s="1080"/>
      <c r="N127" s="139"/>
      <c r="O127" s="83"/>
      <c r="P127" s="139"/>
      <c r="Q127" s="249"/>
    </row>
    <row r="128" spans="2:18" ht="24">
      <c r="B128" s="84"/>
      <c r="C128" s="1071"/>
      <c r="D128" s="1072"/>
      <c r="E128" s="765" t="s">
        <v>483</v>
      </c>
      <c r="F128" s="78" t="s">
        <v>209</v>
      </c>
      <c r="G128" s="81" t="s">
        <v>115</v>
      </c>
      <c r="H128" s="79" t="s">
        <v>206</v>
      </c>
      <c r="I128" s="99" t="s">
        <v>205</v>
      </c>
      <c r="J128" s="80" t="s">
        <v>72</v>
      </c>
      <c r="K128" s="140" t="s">
        <v>74</v>
      </c>
      <c r="L128" s="452" t="str">
        <f>$C$28</f>
        <v>熱源（その他）</v>
      </c>
      <c r="M128" s="392" t="str">
        <f>$C$29</f>
        <v>給湯（その他）</v>
      </c>
      <c r="N128" s="249"/>
      <c r="O128" s="249"/>
      <c r="P128" s="249"/>
      <c r="Q128" s="249"/>
      <c r="R128" s="249"/>
    </row>
    <row r="129" spans="2:21">
      <c r="B129" s="84"/>
      <c r="C129" s="1073"/>
      <c r="D129" s="1074"/>
      <c r="E129" s="759" t="s">
        <v>105</v>
      </c>
      <c r="F129" s="82" t="s">
        <v>89</v>
      </c>
      <c r="G129" s="55" t="s">
        <v>643</v>
      </c>
      <c r="H129" s="54" t="s">
        <v>103</v>
      </c>
      <c r="I129" s="138" t="s">
        <v>207</v>
      </c>
      <c r="J129" s="55" t="s">
        <v>103</v>
      </c>
      <c r="K129" s="344" t="s">
        <v>90</v>
      </c>
      <c r="L129" s="138" t="str">
        <f>IF($D$28="","",$D$28)</f>
        <v>L1</v>
      </c>
      <c r="M129" s="393" t="str">
        <f>IF($D$29="","",$D$29)</f>
        <v>L2</v>
      </c>
      <c r="N129" s="83"/>
      <c r="O129" s="83"/>
      <c r="P129" s="83"/>
      <c r="Q129" s="83"/>
      <c r="R129" s="83"/>
    </row>
    <row r="130" spans="2:21">
      <c r="B130" s="84"/>
      <c r="C130" s="1077" t="s">
        <v>94</v>
      </c>
      <c r="D130" s="1078"/>
      <c r="E130" s="207">
        <f>Q47</f>
        <v>0</v>
      </c>
      <c r="F130" s="208">
        <f>Q48</f>
        <v>0</v>
      </c>
      <c r="G130" s="209">
        <f>Q49</f>
        <v>0</v>
      </c>
      <c r="H130" s="209">
        <f>Q50</f>
        <v>0</v>
      </c>
      <c r="I130" s="209">
        <f>Q51</f>
        <v>0</v>
      </c>
      <c r="J130" s="209">
        <f>Q52</f>
        <v>0</v>
      </c>
      <c r="K130" s="210">
        <f>Q53</f>
        <v>0</v>
      </c>
      <c r="L130" s="231">
        <f>Q54</f>
        <v>0</v>
      </c>
      <c r="M130" s="394"/>
      <c r="N130" s="85"/>
      <c r="O130" s="85"/>
      <c r="P130" s="85"/>
      <c r="Q130" s="85"/>
      <c r="R130" s="86"/>
    </row>
    <row r="131" spans="2:21">
      <c r="B131" s="84"/>
      <c r="C131" s="1047" t="s">
        <v>320</v>
      </c>
      <c r="D131" s="1079"/>
      <c r="E131" s="551">
        <f>Q55</f>
        <v>0</v>
      </c>
      <c r="F131" s="213"/>
      <c r="G131" s="213"/>
      <c r="H131" s="213"/>
      <c r="I131" s="213"/>
      <c r="J131" s="213"/>
      <c r="K131" s="213"/>
      <c r="L131" s="213"/>
      <c r="M131" s="433"/>
      <c r="N131" s="85"/>
      <c r="O131" s="85"/>
      <c r="P131" s="85"/>
      <c r="Q131" s="85"/>
      <c r="R131" s="86"/>
    </row>
    <row r="132" spans="2:21">
      <c r="B132" s="84"/>
      <c r="C132" s="1018" t="s">
        <v>116</v>
      </c>
      <c r="D132" s="1052"/>
      <c r="E132" s="211">
        <f>Q56</f>
        <v>0</v>
      </c>
      <c r="F132" s="213"/>
      <c r="G132" s="213"/>
      <c r="H132" s="213"/>
      <c r="I132" s="213"/>
      <c r="J132" s="213"/>
      <c r="K132" s="214"/>
      <c r="L132" s="232"/>
      <c r="M132" s="395"/>
      <c r="N132" s="85"/>
      <c r="O132" s="85"/>
      <c r="P132" s="85"/>
      <c r="Q132" s="85"/>
      <c r="R132" s="86"/>
    </row>
    <row r="133" spans="2:21" ht="15.95" customHeight="1">
      <c r="B133" s="84"/>
      <c r="C133" s="1018" t="s">
        <v>95</v>
      </c>
      <c r="D133" s="1052"/>
      <c r="E133" s="211">
        <f>Q62</f>
        <v>0</v>
      </c>
      <c r="F133" s="213"/>
      <c r="G133" s="213"/>
      <c r="H133" s="213"/>
      <c r="I133" s="213"/>
      <c r="J133" s="213"/>
      <c r="K133" s="214"/>
      <c r="L133" s="232"/>
      <c r="M133" s="395"/>
      <c r="N133" s="85"/>
      <c r="O133" s="85"/>
      <c r="P133" s="85"/>
      <c r="Q133" s="85"/>
      <c r="R133" s="86"/>
    </row>
    <row r="134" spans="2:21">
      <c r="B134" s="84"/>
      <c r="C134" s="1018" t="s">
        <v>96</v>
      </c>
      <c r="D134" s="1052"/>
      <c r="E134" s="211">
        <f>Q63</f>
        <v>0</v>
      </c>
      <c r="F134" s="213"/>
      <c r="G134" s="213"/>
      <c r="H134" s="213"/>
      <c r="I134" s="213"/>
      <c r="J134" s="213"/>
      <c r="K134" s="214"/>
      <c r="L134" s="232"/>
      <c r="M134" s="395"/>
      <c r="N134" s="85"/>
      <c r="O134" s="85"/>
      <c r="P134" s="85"/>
      <c r="Q134" s="85"/>
      <c r="R134" s="86"/>
    </row>
    <row r="135" spans="2:21">
      <c r="B135" s="84"/>
      <c r="C135" s="1018" t="s">
        <v>93</v>
      </c>
      <c r="D135" s="1052"/>
      <c r="E135" s="211">
        <f>Q64</f>
        <v>0</v>
      </c>
      <c r="F135" s="212">
        <f>Q65</f>
        <v>0</v>
      </c>
      <c r="G135" s="215">
        <f>Q66</f>
        <v>0</v>
      </c>
      <c r="H135" s="215">
        <f>Q67</f>
        <v>0</v>
      </c>
      <c r="I135" s="215">
        <f>Q68</f>
        <v>0</v>
      </c>
      <c r="J135" s="215">
        <f>Q69</f>
        <v>0</v>
      </c>
      <c r="K135" s="235"/>
      <c r="L135" s="234"/>
      <c r="M135" s="396">
        <f>Q70</f>
        <v>0</v>
      </c>
      <c r="N135" s="85"/>
      <c r="O135" s="85"/>
      <c r="P135" s="85"/>
      <c r="Q135" s="85"/>
      <c r="R135" s="86"/>
    </row>
    <row r="136" spans="2:21">
      <c r="B136" s="84"/>
      <c r="C136" s="1018" t="s">
        <v>97</v>
      </c>
      <c r="D136" s="1052"/>
      <c r="E136" s="211">
        <f>Q71</f>
        <v>0</v>
      </c>
      <c r="F136" s="236"/>
      <c r="G136" s="236"/>
      <c r="H136" s="236"/>
      <c r="I136" s="236"/>
      <c r="J136" s="236"/>
      <c r="K136" s="235"/>
      <c r="L136" s="237"/>
      <c r="M136" s="395"/>
      <c r="N136" s="85"/>
      <c r="O136" s="85"/>
      <c r="P136" s="85"/>
      <c r="Q136" s="85"/>
      <c r="R136" s="86"/>
    </row>
    <row r="137" spans="2:21">
      <c r="B137" s="84"/>
      <c r="C137" s="1018" t="s">
        <v>438</v>
      </c>
      <c r="D137" s="1052"/>
      <c r="E137" s="211">
        <f>Q72</f>
        <v>0</v>
      </c>
      <c r="F137" s="236"/>
      <c r="G137" s="236"/>
      <c r="H137" s="678"/>
      <c r="I137" s="678"/>
      <c r="J137" s="678"/>
      <c r="K137" s="679"/>
      <c r="L137" s="680"/>
      <c r="M137" s="681"/>
      <c r="N137" s="85"/>
      <c r="O137" s="85"/>
      <c r="P137" s="85"/>
      <c r="Q137" s="85"/>
      <c r="R137" s="86"/>
    </row>
    <row r="138" spans="2:21">
      <c r="B138" s="84"/>
      <c r="C138" s="1053" t="s">
        <v>442</v>
      </c>
      <c r="D138" s="1054"/>
      <c r="E138" s="216">
        <f>Q73</f>
        <v>0</v>
      </c>
      <c r="F138" s="847">
        <f>Q74</f>
        <v>0</v>
      </c>
      <c r="G138" s="842">
        <f>Q75</f>
        <v>0</v>
      </c>
      <c r="H138" s="238"/>
      <c r="I138" s="238"/>
      <c r="J138" s="238"/>
      <c r="K138" s="239"/>
      <c r="L138" s="240"/>
      <c r="M138" s="397"/>
      <c r="N138" s="85"/>
      <c r="O138" s="85"/>
      <c r="P138" s="85"/>
      <c r="Q138" s="85"/>
      <c r="R138" s="86"/>
    </row>
    <row r="139" spans="2:21">
      <c r="B139" s="84"/>
      <c r="C139" s="1055" t="s">
        <v>39</v>
      </c>
      <c r="D139" s="1056"/>
      <c r="E139" s="217">
        <f t="shared" ref="E139:H139" si="40">SUM(E130:E138)</f>
        <v>0</v>
      </c>
      <c r="F139" s="218">
        <f t="shared" si="40"/>
        <v>0</v>
      </c>
      <c r="G139" s="219">
        <f t="shared" si="40"/>
        <v>0</v>
      </c>
      <c r="H139" s="219">
        <f t="shared" si="40"/>
        <v>0</v>
      </c>
      <c r="I139" s="219">
        <f>SUM(I130:I138)</f>
        <v>0</v>
      </c>
      <c r="J139" s="219">
        <f t="shared" ref="J139:L139" si="41">SUM(J130:J138)</f>
        <v>0</v>
      </c>
      <c r="K139" s="219">
        <f t="shared" si="41"/>
        <v>0</v>
      </c>
      <c r="L139" s="233">
        <f t="shared" si="41"/>
        <v>0</v>
      </c>
      <c r="M139" s="398">
        <f>SUM(M130:M138)</f>
        <v>0</v>
      </c>
      <c r="N139" s="64"/>
      <c r="O139" s="754"/>
      <c r="P139" s="64"/>
      <c r="Q139" s="64"/>
      <c r="R139" s="64"/>
    </row>
    <row r="140" spans="2:21">
      <c r="B140" s="391"/>
      <c r="C140" s="1057" t="s">
        <v>117</v>
      </c>
      <c r="D140" s="1058"/>
      <c r="E140" s="521">
        <f>+R16</f>
        <v>8.6400000000000001E-3</v>
      </c>
      <c r="F140" s="757">
        <f>+R20</f>
        <v>0.04</v>
      </c>
      <c r="G140" s="757">
        <f>R21</f>
        <v>5.0099999999999999E-2</v>
      </c>
      <c r="H140" s="522">
        <f>+R23</f>
        <v>3.8899999999999997E-2</v>
      </c>
      <c r="I140" s="522">
        <f>R24</f>
        <v>3.7999999999999999E-2</v>
      </c>
      <c r="J140" s="522">
        <f>R25</f>
        <v>3.6499999999999998E-2</v>
      </c>
      <c r="K140" s="522" t="str">
        <f>IF(R27="","",R27)</f>
        <v/>
      </c>
      <c r="L140" s="522" t="str">
        <f>IF(R28="","",R28)</f>
        <v/>
      </c>
      <c r="M140" s="786" t="str">
        <f>IF(R29="","",R29)</f>
        <v/>
      </c>
      <c r="N140" s="39"/>
      <c r="O140" s="755"/>
      <c r="P140" s="39"/>
      <c r="Q140" s="39"/>
      <c r="R140" s="39"/>
    </row>
    <row r="141" spans="2:21" ht="17.25" thickBot="1">
      <c r="B141" s="391"/>
      <c r="C141" s="1059"/>
      <c r="D141" s="1060"/>
      <c r="E141" s="399" t="s">
        <v>61</v>
      </c>
      <c r="F141" s="400" t="s">
        <v>65</v>
      </c>
      <c r="G141" s="400" t="s">
        <v>67</v>
      </c>
      <c r="H141" s="400" t="s">
        <v>71</v>
      </c>
      <c r="I141" s="400" t="s">
        <v>71</v>
      </c>
      <c r="J141" s="400" t="s">
        <v>71</v>
      </c>
      <c r="K141" s="400" t="s">
        <v>76</v>
      </c>
      <c r="L141" s="523"/>
      <c r="M141" s="524"/>
      <c r="N141" s="87"/>
      <c r="O141" s="756"/>
      <c r="P141" s="87"/>
      <c r="Q141" s="87"/>
      <c r="R141" s="87"/>
    </row>
    <row r="142" spans="2:21" ht="17.25" thickBot="1">
      <c r="B142" s="38" t="s">
        <v>353</v>
      </c>
      <c r="C142" s="70"/>
      <c r="D142" s="70"/>
      <c r="E142" s="39"/>
      <c r="F142" s="39"/>
      <c r="G142" s="40"/>
      <c r="H142" s="40"/>
      <c r="I142" s="40"/>
      <c r="J142" s="40"/>
      <c r="K142" s="40"/>
      <c r="L142" s="41"/>
      <c r="M142" s="42"/>
      <c r="N142" s="39"/>
      <c r="O142" s="41"/>
      <c r="P142" s="42"/>
      <c r="Q142" s="39"/>
      <c r="U142" s="458">
        <f>事業報告書!$J$10</f>
        <v>0</v>
      </c>
    </row>
    <row r="143" spans="2:21" ht="33.75" customHeight="1">
      <c r="B143" s="84"/>
      <c r="C143" s="1061" t="s">
        <v>352</v>
      </c>
      <c r="D143" s="1062"/>
      <c r="E143" s="776" t="s">
        <v>114</v>
      </c>
      <c r="F143" s="1040" t="s">
        <v>63</v>
      </c>
      <c r="G143" s="1041"/>
      <c r="H143" s="1040" t="s">
        <v>69</v>
      </c>
      <c r="I143" s="1041"/>
      <c r="J143" s="1041"/>
      <c r="K143" s="1042" t="s">
        <v>26</v>
      </c>
      <c r="L143" s="1043"/>
      <c r="M143" s="1044"/>
      <c r="N143" s="1045" t="s">
        <v>200</v>
      </c>
      <c r="O143" s="83"/>
      <c r="P143" s="1049"/>
    </row>
    <row r="144" spans="2:21" ht="24">
      <c r="B144" s="84"/>
      <c r="C144" s="1063"/>
      <c r="D144" s="1064"/>
      <c r="E144" s="765" t="s">
        <v>483</v>
      </c>
      <c r="F144" s="765" t="s">
        <v>209</v>
      </c>
      <c r="G144" s="765" t="s">
        <v>66</v>
      </c>
      <c r="H144" s="765" t="s">
        <v>206</v>
      </c>
      <c r="I144" s="765" t="s">
        <v>205</v>
      </c>
      <c r="J144" s="765" t="s">
        <v>72</v>
      </c>
      <c r="K144" s="78" t="s">
        <v>74</v>
      </c>
      <c r="L144" s="452" t="str">
        <f>$C$28</f>
        <v>熱源（その他）</v>
      </c>
      <c r="M144" s="452" t="str">
        <f>$C$29</f>
        <v>給湯（その他）</v>
      </c>
      <c r="N144" s="1046"/>
      <c r="O144" s="336"/>
      <c r="P144" s="1049"/>
    </row>
    <row r="145" spans="2:18" ht="17.25" thickBot="1">
      <c r="B145" s="84"/>
      <c r="C145" s="1065"/>
      <c r="D145" s="1066"/>
      <c r="E145" s="767" t="s">
        <v>118</v>
      </c>
      <c r="F145" s="767" t="s">
        <v>118</v>
      </c>
      <c r="G145" s="767" t="s">
        <v>118</v>
      </c>
      <c r="H145" s="767" t="s">
        <v>118</v>
      </c>
      <c r="I145" s="767" t="s">
        <v>99</v>
      </c>
      <c r="J145" s="767" t="s">
        <v>118</v>
      </c>
      <c r="K145" s="434" t="s">
        <v>118</v>
      </c>
      <c r="L145" s="362" t="s">
        <v>118</v>
      </c>
      <c r="M145" s="435" t="s">
        <v>99</v>
      </c>
      <c r="N145" s="454" t="s">
        <v>118</v>
      </c>
      <c r="O145" s="83"/>
      <c r="P145" s="83"/>
    </row>
    <row r="146" spans="2:18">
      <c r="B146" s="84"/>
      <c r="C146" s="1050" t="s">
        <v>94</v>
      </c>
      <c r="D146" s="1051"/>
      <c r="E146" s="768">
        <f>+E130*E$140</f>
        <v>0</v>
      </c>
      <c r="F146" s="769">
        <f>+F130*$F$140</f>
        <v>0</v>
      </c>
      <c r="G146" s="769">
        <f>G130*$G$140</f>
        <v>0</v>
      </c>
      <c r="H146" s="769">
        <f>+H130*$H$140</f>
        <v>0</v>
      </c>
      <c r="I146" s="769">
        <f>+I130*$I$140</f>
        <v>0</v>
      </c>
      <c r="J146" s="769">
        <f>+J130*$J$140</f>
        <v>0</v>
      </c>
      <c r="K146" s="766">
        <f>IF($K$140="",0,+K130*$K$140)</f>
        <v>0</v>
      </c>
      <c r="L146" s="442">
        <f>IF($L$140="",0,+L130*$L$140)</f>
        <v>0</v>
      </c>
      <c r="M146" s="453"/>
      <c r="N146" s="455">
        <f t="shared" ref="N146" si="42">SUM(C146:M146)</f>
        <v>0</v>
      </c>
      <c r="O146" s="83"/>
      <c r="P146" s="752"/>
    </row>
    <row r="147" spans="2:18">
      <c r="B147" s="84"/>
      <c r="C147" s="1047" t="s">
        <v>321</v>
      </c>
      <c r="D147" s="1048"/>
      <c r="E147" s="768">
        <f t="shared" ref="E147:E154" si="43">+E131*E$140</f>
        <v>0</v>
      </c>
      <c r="F147" s="770"/>
      <c r="G147" s="770"/>
      <c r="H147" s="770"/>
      <c r="I147" s="770"/>
      <c r="J147" s="770"/>
      <c r="K147" s="443"/>
      <c r="L147" s="443"/>
      <c r="M147" s="453"/>
      <c r="N147" s="455">
        <f>SUM(C147:M147)</f>
        <v>0</v>
      </c>
      <c r="O147" s="336"/>
      <c r="P147" s="752"/>
    </row>
    <row r="148" spans="2:18">
      <c r="B148" s="84"/>
      <c r="C148" s="1022" t="s">
        <v>116</v>
      </c>
      <c r="D148" s="1023"/>
      <c r="E148" s="771">
        <f t="shared" si="43"/>
        <v>0</v>
      </c>
      <c r="F148" s="770"/>
      <c r="G148" s="770"/>
      <c r="H148" s="770"/>
      <c r="I148" s="770"/>
      <c r="J148" s="770"/>
      <c r="K148" s="443"/>
      <c r="L148" s="437"/>
      <c r="M148" s="447"/>
      <c r="N148" s="456">
        <f t="shared" ref="N148:N154" si="44">SUM(C148:M148)</f>
        <v>0</v>
      </c>
      <c r="O148" s="83"/>
      <c r="P148" s="752"/>
    </row>
    <row r="149" spans="2:18">
      <c r="B149" s="84"/>
      <c r="C149" s="1022" t="s">
        <v>95</v>
      </c>
      <c r="D149" s="1023"/>
      <c r="E149" s="771">
        <f t="shared" si="43"/>
        <v>0</v>
      </c>
      <c r="F149" s="770"/>
      <c r="G149" s="770"/>
      <c r="H149" s="770"/>
      <c r="I149" s="770"/>
      <c r="J149" s="770"/>
      <c r="K149" s="443"/>
      <c r="L149" s="437"/>
      <c r="M149" s="447"/>
      <c r="N149" s="456">
        <f t="shared" si="44"/>
        <v>0</v>
      </c>
      <c r="O149" s="83"/>
      <c r="P149" s="752"/>
    </row>
    <row r="150" spans="2:18">
      <c r="B150" s="84"/>
      <c r="C150" s="1022" t="s">
        <v>96</v>
      </c>
      <c r="D150" s="1023"/>
      <c r="E150" s="771">
        <f t="shared" si="43"/>
        <v>0</v>
      </c>
      <c r="F150" s="770"/>
      <c r="G150" s="770"/>
      <c r="H150" s="770"/>
      <c r="I150" s="770"/>
      <c r="J150" s="770"/>
      <c r="K150" s="443"/>
      <c r="L150" s="437"/>
      <c r="M150" s="447"/>
      <c r="N150" s="456">
        <f t="shared" si="44"/>
        <v>0</v>
      </c>
      <c r="O150" s="336"/>
      <c r="P150" s="752"/>
    </row>
    <row r="151" spans="2:18">
      <c r="B151" s="84"/>
      <c r="C151" s="1022" t="s">
        <v>93</v>
      </c>
      <c r="D151" s="1023"/>
      <c r="E151" s="771">
        <f t="shared" si="43"/>
        <v>0</v>
      </c>
      <c r="F151" s="772">
        <f>+F135*$F$140</f>
        <v>0</v>
      </c>
      <c r="G151" s="769">
        <f>G135*$G$140</f>
        <v>0</v>
      </c>
      <c r="H151" s="772">
        <f>+H135*$H$140</f>
        <v>0</v>
      </c>
      <c r="I151" s="772">
        <f>+I135*$I$140</f>
        <v>0</v>
      </c>
      <c r="J151" s="772">
        <f>+J135*$J$140</f>
        <v>0</v>
      </c>
      <c r="K151" s="443"/>
      <c r="L151" s="438"/>
      <c r="M151" s="446">
        <f>IF($M$140="",0,+M135*$M$140)</f>
        <v>0</v>
      </c>
      <c r="N151" s="456">
        <f t="shared" si="44"/>
        <v>0</v>
      </c>
      <c r="O151" s="83"/>
      <c r="P151" s="752"/>
    </row>
    <row r="152" spans="2:18">
      <c r="B152" s="84"/>
      <c r="C152" s="1022" t="s">
        <v>97</v>
      </c>
      <c r="D152" s="1023"/>
      <c r="E152" s="771">
        <f t="shared" si="43"/>
        <v>0</v>
      </c>
      <c r="F152" s="770"/>
      <c r="G152" s="770"/>
      <c r="H152" s="770"/>
      <c r="I152" s="770"/>
      <c r="J152" s="770"/>
      <c r="K152" s="443"/>
      <c r="L152" s="437"/>
      <c r="M152" s="447"/>
      <c r="N152" s="456">
        <f t="shared" si="44"/>
        <v>0</v>
      </c>
      <c r="O152" s="83"/>
      <c r="P152" s="752"/>
    </row>
    <row r="153" spans="2:18">
      <c r="B153" s="84"/>
      <c r="C153" s="1018" t="s">
        <v>438</v>
      </c>
      <c r="D153" s="1019"/>
      <c r="E153" s="771">
        <f t="shared" si="43"/>
        <v>0</v>
      </c>
      <c r="F153" s="770"/>
      <c r="G153" s="770"/>
      <c r="H153" s="770"/>
      <c r="I153" s="770"/>
      <c r="J153" s="770"/>
      <c r="K153" s="443"/>
      <c r="L153" s="437"/>
      <c r="M153" s="447"/>
      <c r="N153" s="456">
        <f t="shared" si="44"/>
        <v>0</v>
      </c>
      <c r="O153" s="336"/>
      <c r="P153" s="752"/>
    </row>
    <row r="154" spans="2:18">
      <c r="B154" s="84"/>
      <c r="C154" s="1018" t="s">
        <v>442</v>
      </c>
      <c r="D154" s="1019"/>
      <c r="E154" s="771">
        <f t="shared" si="43"/>
        <v>0</v>
      </c>
      <c r="F154" s="772">
        <f>+F138*$F$140</f>
        <v>0</v>
      </c>
      <c r="G154" s="769">
        <f>G138*$G$140</f>
        <v>0</v>
      </c>
      <c r="H154" s="770"/>
      <c r="I154" s="770"/>
      <c r="J154" s="770"/>
      <c r="K154" s="443"/>
      <c r="L154" s="437"/>
      <c r="M154" s="447"/>
      <c r="N154" s="456">
        <f t="shared" si="44"/>
        <v>0</v>
      </c>
      <c r="O154" s="83"/>
      <c r="P154" s="752"/>
    </row>
    <row r="155" spans="2:18">
      <c r="B155" s="84"/>
      <c r="C155" s="1020" t="s">
        <v>253</v>
      </c>
      <c r="D155" s="1021"/>
      <c r="E155" s="771">
        <f t="shared" ref="E155" si="45">SUM(E146:E154)</f>
        <v>0</v>
      </c>
      <c r="F155" s="772">
        <f t="shared" ref="F155:M155" si="46">SUM(F146:F154)</f>
        <v>0</v>
      </c>
      <c r="G155" s="772">
        <f t="shared" si="46"/>
        <v>0</v>
      </c>
      <c r="H155" s="773">
        <f t="shared" si="46"/>
        <v>0</v>
      </c>
      <c r="I155" s="773">
        <f t="shared" si="46"/>
        <v>0</v>
      </c>
      <c r="J155" s="773">
        <f t="shared" si="46"/>
        <v>0</v>
      </c>
      <c r="K155" s="450">
        <f t="shared" si="46"/>
        <v>0</v>
      </c>
      <c r="L155" s="439">
        <f t="shared" si="46"/>
        <v>0</v>
      </c>
      <c r="M155" s="451">
        <f t="shared" si="46"/>
        <v>0</v>
      </c>
      <c r="N155" s="456">
        <f t="shared" ref="N155" si="47">SUM(N146:N154)</f>
        <v>0</v>
      </c>
      <c r="O155" s="336"/>
      <c r="P155" s="752"/>
    </row>
    <row r="156" spans="2:18">
      <c r="B156" s="84"/>
      <c r="C156" s="1022" t="s">
        <v>119</v>
      </c>
      <c r="D156" s="1023"/>
      <c r="E156" s="770"/>
      <c r="F156" s="770"/>
      <c r="G156" s="770"/>
      <c r="H156" s="770"/>
      <c r="I156" s="770"/>
      <c r="J156" s="770"/>
      <c r="K156" s="443"/>
      <c r="L156" s="437"/>
      <c r="M156" s="447"/>
      <c r="N156" s="456">
        <f t="shared" ref="N156:N157" si="48">SUM(C156:M156)</f>
        <v>0</v>
      </c>
      <c r="O156" s="83"/>
      <c r="P156" s="752"/>
      <c r="R156" s="67"/>
    </row>
    <row r="157" spans="2:18">
      <c r="B157" s="84"/>
      <c r="C157" s="1022" t="s">
        <v>120</v>
      </c>
      <c r="D157" s="1023"/>
      <c r="E157" s="774"/>
      <c r="F157" s="771">
        <f>Q57*F$140</f>
        <v>0</v>
      </c>
      <c r="G157" s="771">
        <f>Q58*G$140</f>
        <v>0</v>
      </c>
      <c r="H157" s="771">
        <f>Q59*H$140</f>
        <v>0</v>
      </c>
      <c r="I157" s="771">
        <f>Q60*I$140</f>
        <v>0</v>
      </c>
      <c r="J157" s="771">
        <f>Q61*J$140</f>
        <v>0</v>
      </c>
      <c r="K157" s="444"/>
      <c r="L157" s="440"/>
      <c r="M157" s="448"/>
      <c r="N157" s="456">
        <f t="shared" si="48"/>
        <v>0</v>
      </c>
      <c r="O157" s="753"/>
      <c r="P157" s="752"/>
      <c r="R157" s="67"/>
    </row>
    <row r="158" spans="2:18" ht="17.25" thickBot="1">
      <c r="B158" s="84"/>
      <c r="C158" s="1024" t="s">
        <v>39</v>
      </c>
      <c r="D158" s="1025"/>
      <c r="E158" s="775">
        <f>E155+E156+E157</f>
        <v>0</v>
      </c>
      <c r="F158" s="775">
        <f t="shared" ref="F158:M158" si="49">F155+F156+F157</f>
        <v>0</v>
      </c>
      <c r="G158" s="775">
        <f t="shared" si="49"/>
        <v>0</v>
      </c>
      <c r="H158" s="775">
        <f t="shared" si="49"/>
        <v>0</v>
      </c>
      <c r="I158" s="775">
        <f t="shared" si="49"/>
        <v>0</v>
      </c>
      <c r="J158" s="775">
        <f t="shared" si="49"/>
        <v>0</v>
      </c>
      <c r="K158" s="445">
        <f t="shared" si="49"/>
        <v>0</v>
      </c>
      <c r="L158" s="441">
        <f t="shared" si="49"/>
        <v>0</v>
      </c>
      <c r="M158" s="449">
        <f t="shared" si="49"/>
        <v>0</v>
      </c>
      <c r="N158" s="457">
        <f t="shared" ref="N158" si="50">N155+N156+N157</f>
        <v>0</v>
      </c>
      <c r="O158" s="752"/>
      <c r="P158" s="752"/>
      <c r="R158" s="45"/>
    </row>
    <row r="159" spans="2:18">
      <c r="B159" s="70"/>
      <c r="C159" s="39"/>
      <c r="D159" s="70"/>
      <c r="E159" s="39"/>
      <c r="F159" s="39"/>
      <c r="G159" s="40"/>
      <c r="H159" s="40"/>
      <c r="I159" s="40"/>
      <c r="J159" s="40"/>
      <c r="K159" s="40"/>
      <c r="L159" s="41"/>
      <c r="M159" s="42"/>
      <c r="N159" s="39"/>
      <c r="O159" s="41"/>
      <c r="P159" s="42"/>
      <c r="Q159" s="39"/>
    </row>
    <row r="160" spans="2:18" ht="17.25" thickBot="1">
      <c r="B160" s="38" t="s">
        <v>192</v>
      </c>
      <c r="C160" s="39"/>
      <c r="D160" s="70"/>
      <c r="E160" s="39"/>
      <c r="F160" s="39"/>
      <c r="G160" s="40"/>
      <c r="H160" s="40"/>
      <c r="I160" s="40"/>
      <c r="J160" s="40"/>
      <c r="K160" s="40"/>
      <c r="L160" s="41"/>
      <c r="M160" s="42"/>
      <c r="N160" s="39"/>
      <c r="O160" s="41"/>
      <c r="P160" s="42"/>
      <c r="Q160" s="39"/>
    </row>
    <row r="161" spans="2:21" ht="15" customHeight="1">
      <c r="B161" s="1026"/>
      <c r="C161" s="1027"/>
      <c r="D161" s="1028"/>
      <c r="E161" s="384" t="str">
        <f t="shared" ref="E161:P161" si="51">E108</f>
        <v>４月</v>
      </c>
      <c r="F161" s="384" t="str">
        <f t="shared" si="51"/>
        <v>５月</v>
      </c>
      <c r="G161" s="384" t="str">
        <f t="shared" si="51"/>
        <v>６月</v>
      </c>
      <c r="H161" s="384" t="str">
        <f t="shared" si="51"/>
        <v>７月</v>
      </c>
      <c r="I161" s="384" t="str">
        <f t="shared" si="51"/>
        <v>８月</v>
      </c>
      <c r="J161" s="384" t="str">
        <f t="shared" si="51"/>
        <v>９月</v>
      </c>
      <c r="K161" s="384" t="str">
        <f t="shared" si="51"/>
        <v>１０月</v>
      </c>
      <c r="L161" s="384" t="str">
        <f t="shared" si="51"/>
        <v>１１月</v>
      </c>
      <c r="M161" s="384" t="str">
        <f t="shared" si="51"/>
        <v>１２月</v>
      </c>
      <c r="N161" s="384" t="str">
        <f t="shared" si="51"/>
        <v>１月</v>
      </c>
      <c r="O161" s="384" t="str">
        <f t="shared" si="51"/>
        <v>２月</v>
      </c>
      <c r="P161" s="384" t="str">
        <f t="shared" si="51"/>
        <v>３月</v>
      </c>
      <c r="Q161" s="367" t="s">
        <v>39</v>
      </c>
    </row>
    <row r="162" spans="2:21" ht="15" customHeight="1">
      <c r="B162" s="738" t="s">
        <v>88</v>
      </c>
      <c r="C162" s="46" t="s">
        <v>483</v>
      </c>
      <c r="D162" s="47" t="s">
        <v>118</v>
      </c>
      <c r="E162" s="220">
        <f t="shared" ref="E162:P162" si="52">$E$140*E$47</f>
        <v>0</v>
      </c>
      <c r="F162" s="220">
        <f t="shared" si="52"/>
        <v>0</v>
      </c>
      <c r="G162" s="220">
        <f t="shared" si="52"/>
        <v>0</v>
      </c>
      <c r="H162" s="220">
        <f t="shared" si="52"/>
        <v>0</v>
      </c>
      <c r="I162" s="220">
        <f t="shared" si="52"/>
        <v>0</v>
      </c>
      <c r="J162" s="220">
        <f t="shared" si="52"/>
        <v>0</v>
      </c>
      <c r="K162" s="220">
        <f t="shared" si="52"/>
        <v>0</v>
      </c>
      <c r="L162" s="220">
        <f t="shared" si="52"/>
        <v>0</v>
      </c>
      <c r="M162" s="220">
        <f t="shared" si="52"/>
        <v>0</v>
      </c>
      <c r="N162" s="220">
        <f t="shared" si="52"/>
        <v>0</v>
      </c>
      <c r="O162" s="220">
        <f t="shared" si="52"/>
        <v>0</v>
      </c>
      <c r="P162" s="220">
        <f t="shared" si="52"/>
        <v>0</v>
      </c>
      <c r="Q162" s="401">
        <f t="shared" ref="Q162:Q194" si="53">SUM(E162:P162)</f>
        <v>0</v>
      </c>
    </row>
    <row r="163" spans="2:21" ht="15" customHeight="1">
      <c r="B163" s="739"/>
      <c r="C163" s="50" t="s">
        <v>209</v>
      </c>
      <c r="D163" s="51" t="s">
        <v>118</v>
      </c>
      <c r="E163" s="221">
        <f>$F$140*E48</f>
        <v>0</v>
      </c>
      <c r="F163" s="222">
        <f t="shared" ref="F163:P163" si="54">$F$140*F48</f>
        <v>0</v>
      </c>
      <c r="G163" s="222">
        <f t="shared" si="54"/>
        <v>0</v>
      </c>
      <c r="H163" s="222">
        <f t="shared" si="54"/>
        <v>0</v>
      </c>
      <c r="I163" s="222">
        <f t="shared" si="54"/>
        <v>0</v>
      </c>
      <c r="J163" s="222">
        <f t="shared" si="54"/>
        <v>0</v>
      </c>
      <c r="K163" s="222">
        <f t="shared" si="54"/>
        <v>0</v>
      </c>
      <c r="L163" s="222">
        <f t="shared" si="54"/>
        <v>0</v>
      </c>
      <c r="M163" s="222">
        <f t="shared" si="54"/>
        <v>0</v>
      </c>
      <c r="N163" s="222">
        <f t="shared" si="54"/>
        <v>0</v>
      </c>
      <c r="O163" s="222">
        <f t="shared" si="54"/>
        <v>0</v>
      </c>
      <c r="P163" s="223">
        <f t="shared" si="54"/>
        <v>0</v>
      </c>
      <c r="Q163" s="402">
        <f t="shared" si="53"/>
        <v>0</v>
      </c>
    </row>
    <row r="164" spans="2:21" ht="15" customHeight="1">
      <c r="B164" s="739"/>
      <c r="C164" s="50" t="s">
        <v>66</v>
      </c>
      <c r="D164" s="51" t="s">
        <v>118</v>
      </c>
      <c r="E164" s="221">
        <f t="shared" ref="E164:P164" si="55">$G$140*E49</f>
        <v>0</v>
      </c>
      <c r="F164" s="222">
        <f t="shared" si="55"/>
        <v>0</v>
      </c>
      <c r="G164" s="222">
        <f t="shared" si="55"/>
        <v>0</v>
      </c>
      <c r="H164" s="222">
        <f t="shared" si="55"/>
        <v>0</v>
      </c>
      <c r="I164" s="222">
        <f t="shared" si="55"/>
        <v>0</v>
      </c>
      <c r="J164" s="222">
        <f t="shared" si="55"/>
        <v>0</v>
      </c>
      <c r="K164" s="222">
        <f t="shared" si="55"/>
        <v>0</v>
      </c>
      <c r="L164" s="222">
        <f t="shared" si="55"/>
        <v>0</v>
      </c>
      <c r="M164" s="222">
        <f t="shared" si="55"/>
        <v>0</v>
      </c>
      <c r="N164" s="222">
        <f t="shared" si="55"/>
        <v>0</v>
      </c>
      <c r="O164" s="222">
        <f t="shared" si="55"/>
        <v>0</v>
      </c>
      <c r="P164" s="223">
        <f t="shared" si="55"/>
        <v>0</v>
      </c>
      <c r="Q164" s="402">
        <f t="shared" si="53"/>
        <v>0</v>
      </c>
    </row>
    <row r="165" spans="2:21" ht="15" customHeight="1">
      <c r="B165" s="739"/>
      <c r="C165" s="50" t="s">
        <v>206</v>
      </c>
      <c r="D165" s="51" t="s">
        <v>118</v>
      </c>
      <c r="E165" s="221">
        <f>$H$140*E50</f>
        <v>0</v>
      </c>
      <c r="F165" s="222">
        <f t="shared" ref="F165:P165" si="56">$H$140*F50</f>
        <v>0</v>
      </c>
      <c r="G165" s="222">
        <f t="shared" si="56"/>
        <v>0</v>
      </c>
      <c r="H165" s="222">
        <f t="shared" si="56"/>
        <v>0</v>
      </c>
      <c r="I165" s="222">
        <f t="shared" si="56"/>
        <v>0</v>
      </c>
      <c r="J165" s="222">
        <f t="shared" si="56"/>
        <v>0</v>
      </c>
      <c r="K165" s="222">
        <f t="shared" si="56"/>
        <v>0</v>
      </c>
      <c r="L165" s="222">
        <f t="shared" si="56"/>
        <v>0</v>
      </c>
      <c r="M165" s="222">
        <f t="shared" si="56"/>
        <v>0</v>
      </c>
      <c r="N165" s="222">
        <f t="shared" si="56"/>
        <v>0</v>
      </c>
      <c r="O165" s="222">
        <f t="shared" si="56"/>
        <v>0</v>
      </c>
      <c r="P165" s="223">
        <f t="shared" si="56"/>
        <v>0</v>
      </c>
      <c r="Q165" s="402">
        <f t="shared" si="53"/>
        <v>0</v>
      </c>
    </row>
    <row r="166" spans="2:21" ht="15" customHeight="1">
      <c r="B166" s="739"/>
      <c r="C166" s="50" t="s">
        <v>205</v>
      </c>
      <c r="D166" s="51" t="s">
        <v>99</v>
      </c>
      <c r="E166" s="221">
        <f>$I$140*E51</f>
        <v>0</v>
      </c>
      <c r="F166" s="222">
        <f t="shared" ref="F166:P166" si="57">$I$140*F51</f>
        <v>0</v>
      </c>
      <c r="G166" s="222">
        <f t="shared" si="57"/>
        <v>0</v>
      </c>
      <c r="H166" s="222">
        <f t="shared" si="57"/>
        <v>0</v>
      </c>
      <c r="I166" s="222">
        <f t="shared" si="57"/>
        <v>0</v>
      </c>
      <c r="J166" s="222">
        <f t="shared" si="57"/>
        <v>0</v>
      </c>
      <c r="K166" s="222">
        <f t="shared" si="57"/>
        <v>0</v>
      </c>
      <c r="L166" s="222">
        <f t="shared" si="57"/>
        <v>0</v>
      </c>
      <c r="M166" s="222">
        <f t="shared" si="57"/>
        <v>0</v>
      </c>
      <c r="N166" s="222">
        <f t="shared" si="57"/>
        <v>0</v>
      </c>
      <c r="O166" s="222">
        <f t="shared" si="57"/>
        <v>0</v>
      </c>
      <c r="P166" s="223">
        <f t="shared" si="57"/>
        <v>0</v>
      </c>
      <c r="Q166" s="402">
        <f>SUM(E166:P166)</f>
        <v>0</v>
      </c>
    </row>
    <row r="167" spans="2:21" ht="15" customHeight="1">
      <c r="B167" s="739"/>
      <c r="C167" s="50" t="s">
        <v>72</v>
      </c>
      <c r="D167" s="51" t="s">
        <v>118</v>
      </c>
      <c r="E167" s="221">
        <f>$J$140*E52</f>
        <v>0</v>
      </c>
      <c r="F167" s="222">
        <f t="shared" ref="F167:P167" si="58">$J$140*F52</f>
        <v>0</v>
      </c>
      <c r="G167" s="222">
        <f t="shared" si="58"/>
        <v>0</v>
      </c>
      <c r="H167" s="222">
        <f t="shared" si="58"/>
        <v>0</v>
      </c>
      <c r="I167" s="222">
        <f t="shared" si="58"/>
        <v>0</v>
      </c>
      <c r="J167" s="222">
        <f t="shared" si="58"/>
        <v>0</v>
      </c>
      <c r="K167" s="222">
        <f t="shared" si="58"/>
        <v>0</v>
      </c>
      <c r="L167" s="222">
        <f t="shared" si="58"/>
        <v>0</v>
      </c>
      <c r="M167" s="222">
        <f t="shared" si="58"/>
        <v>0</v>
      </c>
      <c r="N167" s="222">
        <f t="shared" si="58"/>
        <v>0</v>
      </c>
      <c r="O167" s="222">
        <f t="shared" si="58"/>
        <v>0</v>
      </c>
      <c r="P167" s="223">
        <f t="shared" si="58"/>
        <v>0</v>
      </c>
      <c r="Q167" s="402">
        <f t="shared" si="53"/>
        <v>0</v>
      </c>
    </row>
    <row r="168" spans="2:21" ht="15" customHeight="1">
      <c r="B168" s="739"/>
      <c r="C168" s="50" t="s">
        <v>74</v>
      </c>
      <c r="D168" s="51" t="s">
        <v>118</v>
      </c>
      <c r="E168" s="221">
        <f>IF($K$140="",0,$K$140*E53)</f>
        <v>0</v>
      </c>
      <c r="F168" s="222">
        <f t="shared" ref="F168:P168" si="59">IF($K$140="",0,$K$140*F53)</f>
        <v>0</v>
      </c>
      <c r="G168" s="222">
        <f t="shared" si="59"/>
        <v>0</v>
      </c>
      <c r="H168" s="222">
        <f t="shared" si="59"/>
        <v>0</v>
      </c>
      <c r="I168" s="222">
        <f t="shared" si="59"/>
        <v>0</v>
      </c>
      <c r="J168" s="222">
        <f t="shared" si="59"/>
        <v>0</v>
      </c>
      <c r="K168" s="222">
        <f t="shared" si="59"/>
        <v>0</v>
      </c>
      <c r="L168" s="222">
        <f t="shared" si="59"/>
        <v>0</v>
      </c>
      <c r="M168" s="222">
        <f t="shared" si="59"/>
        <v>0</v>
      </c>
      <c r="N168" s="222">
        <f t="shared" si="59"/>
        <v>0</v>
      </c>
      <c r="O168" s="222">
        <f t="shared" si="59"/>
        <v>0</v>
      </c>
      <c r="P168" s="223">
        <f t="shared" si="59"/>
        <v>0</v>
      </c>
      <c r="Q168" s="402">
        <f t="shared" si="53"/>
        <v>0</v>
      </c>
    </row>
    <row r="169" spans="2:21" ht="15" customHeight="1">
      <c r="B169" s="739"/>
      <c r="C169" s="50" t="str">
        <f>C28</f>
        <v>熱源（その他）</v>
      </c>
      <c r="D169" s="51" t="s">
        <v>99</v>
      </c>
      <c r="E169" s="224">
        <f>IF($L$140="",0,$L$140*E54)</f>
        <v>0</v>
      </c>
      <c r="F169" s="224">
        <f t="shared" ref="F169:P169" si="60">IF($L$140="",0,$L$140*F54)</f>
        <v>0</v>
      </c>
      <c r="G169" s="224">
        <f t="shared" si="60"/>
        <v>0</v>
      </c>
      <c r="H169" s="224">
        <f t="shared" si="60"/>
        <v>0</v>
      </c>
      <c r="I169" s="224">
        <f t="shared" si="60"/>
        <v>0</v>
      </c>
      <c r="J169" s="224">
        <f t="shared" si="60"/>
        <v>0</v>
      </c>
      <c r="K169" s="224">
        <f t="shared" si="60"/>
        <v>0</v>
      </c>
      <c r="L169" s="224">
        <f t="shared" si="60"/>
        <v>0</v>
      </c>
      <c r="M169" s="224">
        <f t="shared" si="60"/>
        <v>0</v>
      </c>
      <c r="N169" s="224">
        <f t="shared" si="60"/>
        <v>0</v>
      </c>
      <c r="O169" s="224">
        <f t="shared" si="60"/>
        <v>0</v>
      </c>
      <c r="P169" s="224">
        <f t="shared" si="60"/>
        <v>0</v>
      </c>
      <c r="Q169" s="406">
        <f t="shared" si="53"/>
        <v>0</v>
      </c>
    </row>
    <row r="170" spans="2:21" ht="15" customHeight="1">
      <c r="B170" s="738" t="s">
        <v>320</v>
      </c>
      <c r="C170" s="46" t="s">
        <v>483</v>
      </c>
      <c r="D170" s="47" t="s">
        <v>118</v>
      </c>
      <c r="E170" s="572">
        <f t="shared" ref="E170:P170" si="61">E$55*$E$140</f>
        <v>0</v>
      </c>
      <c r="F170" s="220">
        <f t="shared" si="61"/>
        <v>0</v>
      </c>
      <c r="G170" s="220">
        <f t="shared" si="61"/>
        <v>0</v>
      </c>
      <c r="H170" s="220">
        <f t="shared" si="61"/>
        <v>0</v>
      </c>
      <c r="I170" s="220">
        <f t="shared" si="61"/>
        <v>0</v>
      </c>
      <c r="J170" s="220">
        <f t="shared" si="61"/>
        <v>0</v>
      </c>
      <c r="K170" s="220">
        <f t="shared" si="61"/>
        <v>0</v>
      </c>
      <c r="L170" s="220">
        <f t="shared" si="61"/>
        <v>0</v>
      </c>
      <c r="M170" s="220">
        <f t="shared" si="61"/>
        <v>0</v>
      </c>
      <c r="N170" s="220">
        <f t="shared" si="61"/>
        <v>0</v>
      </c>
      <c r="O170" s="220">
        <f t="shared" si="61"/>
        <v>0</v>
      </c>
      <c r="P170" s="220">
        <f t="shared" si="61"/>
        <v>0</v>
      </c>
      <c r="Q170" s="403">
        <f t="shared" si="53"/>
        <v>0</v>
      </c>
    </row>
    <row r="171" spans="2:21" ht="15" customHeight="1">
      <c r="B171" s="746" t="s">
        <v>91</v>
      </c>
      <c r="C171" s="46" t="s">
        <v>483</v>
      </c>
      <c r="D171" s="47" t="s">
        <v>118</v>
      </c>
      <c r="E171" s="220">
        <f t="shared" ref="E171:P171" si="62">E$56*$E$140</f>
        <v>0</v>
      </c>
      <c r="F171" s="220">
        <f t="shared" si="62"/>
        <v>0</v>
      </c>
      <c r="G171" s="220">
        <f t="shared" si="62"/>
        <v>0</v>
      </c>
      <c r="H171" s="220">
        <f t="shared" si="62"/>
        <v>0</v>
      </c>
      <c r="I171" s="220">
        <f t="shared" si="62"/>
        <v>0</v>
      </c>
      <c r="J171" s="220">
        <f t="shared" si="62"/>
        <v>0</v>
      </c>
      <c r="K171" s="220">
        <f t="shared" si="62"/>
        <v>0</v>
      </c>
      <c r="L171" s="220">
        <f t="shared" si="62"/>
        <v>0</v>
      </c>
      <c r="M171" s="220">
        <f t="shared" si="62"/>
        <v>0</v>
      </c>
      <c r="N171" s="220">
        <f t="shared" si="62"/>
        <v>0</v>
      </c>
      <c r="O171" s="220">
        <f t="shared" si="62"/>
        <v>0</v>
      </c>
      <c r="P171" s="220">
        <f t="shared" si="62"/>
        <v>0</v>
      </c>
      <c r="Q171" s="403">
        <f t="shared" si="53"/>
        <v>0</v>
      </c>
    </row>
    <row r="172" spans="2:21" ht="15" customHeight="1">
      <c r="B172" s="1029" t="s">
        <v>25</v>
      </c>
      <c r="C172" s="46" t="s">
        <v>214</v>
      </c>
      <c r="D172" s="47" t="s">
        <v>118</v>
      </c>
      <c r="E172" s="220">
        <f>E$57*$F$140</f>
        <v>0</v>
      </c>
      <c r="F172" s="220">
        <f t="shared" ref="F172:P172" si="63">F$57*$H$140</f>
        <v>0</v>
      </c>
      <c r="G172" s="220">
        <f t="shared" si="63"/>
        <v>0</v>
      </c>
      <c r="H172" s="220">
        <f t="shared" si="63"/>
        <v>0</v>
      </c>
      <c r="I172" s="220">
        <f t="shared" si="63"/>
        <v>0</v>
      </c>
      <c r="J172" s="220">
        <f t="shared" si="63"/>
        <v>0</v>
      </c>
      <c r="K172" s="220">
        <f t="shared" si="63"/>
        <v>0</v>
      </c>
      <c r="L172" s="220">
        <f t="shared" si="63"/>
        <v>0</v>
      </c>
      <c r="M172" s="220">
        <f t="shared" si="63"/>
        <v>0</v>
      </c>
      <c r="N172" s="220">
        <f t="shared" si="63"/>
        <v>0</v>
      </c>
      <c r="O172" s="220">
        <f t="shared" si="63"/>
        <v>0</v>
      </c>
      <c r="P172" s="220">
        <f t="shared" si="63"/>
        <v>0</v>
      </c>
      <c r="Q172" s="403">
        <f t="shared" si="53"/>
        <v>0</v>
      </c>
      <c r="U172" s="458">
        <f>事業報告書!$J$10</f>
        <v>0</v>
      </c>
    </row>
    <row r="173" spans="2:21" ht="15" customHeight="1">
      <c r="B173" s="1030"/>
      <c r="C173" s="50" t="s">
        <v>66</v>
      </c>
      <c r="D173" s="76" t="s">
        <v>99</v>
      </c>
      <c r="E173" s="221">
        <f t="shared" ref="E173:P173" si="64">E58*$G$140</f>
        <v>0</v>
      </c>
      <c r="F173" s="222">
        <f t="shared" si="64"/>
        <v>0</v>
      </c>
      <c r="G173" s="222">
        <f t="shared" si="64"/>
        <v>0</v>
      </c>
      <c r="H173" s="222">
        <f t="shared" si="64"/>
        <v>0</v>
      </c>
      <c r="I173" s="222">
        <f t="shared" si="64"/>
        <v>0</v>
      </c>
      <c r="J173" s="222">
        <f t="shared" si="64"/>
        <v>0</v>
      </c>
      <c r="K173" s="222">
        <f t="shared" si="64"/>
        <v>0</v>
      </c>
      <c r="L173" s="222">
        <f t="shared" si="64"/>
        <v>0</v>
      </c>
      <c r="M173" s="222">
        <f t="shared" si="64"/>
        <v>0</v>
      </c>
      <c r="N173" s="222">
        <f t="shared" si="64"/>
        <v>0</v>
      </c>
      <c r="O173" s="222">
        <f t="shared" si="64"/>
        <v>0</v>
      </c>
      <c r="P173" s="223">
        <f t="shared" si="64"/>
        <v>0</v>
      </c>
      <c r="Q173" s="405">
        <f>SUM(E173:P173)</f>
        <v>0</v>
      </c>
    </row>
    <row r="174" spans="2:21" ht="15" customHeight="1">
      <c r="B174" s="1031"/>
      <c r="C174" s="50" t="s">
        <v>206</v>
      </c>
      <c r="D174" s="51" t="s">
        <v>118</v>
      </c>
      <c r="E174" s="221">
        <f>E$59*$H$140</f>
        <v>0</v>
      </c>
      <c r="F174" s="222">
        <f t="shared" ref="F174:P174" si="65">F$59*$H$140</f>
        <v>0</v>
      </c>
      <c r="G174" s="222">
        <f t="shared" si="65"/>
        <v>0</v>
      </c>
      <c r="H174" s="222">
        <f t="shared" si="65"/>
        <v>0</v>
      </c>
      <c r="I174" s="222">
        <f t="shared" si="65"/>
        <v>0</v>
      </c>
      <c r="J174" s="222">
        <f t="shared" si="65"/>
        <v>0</v>
      </c>
      <c r="K174" s="222">
        <f t="shared" si="65"/>
        <v>0</v>
      </c>
      <c r="L174" s="222">
        <f t="shared" si="65"/>
        <v>0</v>
      </c>
      <c r="M174" s="222">
        <f t="shared" si="65"/>
        <v>0</v>
      </c>
      <c r="N174" s="222">
        <f t="shared" si="65"/>
        <v>0</v>
      </c>
      <c r="O174" s="222">
        <f t="shared" si="65"/>
        <v>0</v>
      </c>
      <c r="P174" s="223">
        <f t="shared" si="65"/>
        <v>0</v>
      </c>
      <c r="Q174" s="402">
        <f t="shared" si="53"/>
        <v>0</v>
      </c>
    </row>
    <row r="175" spans="2:21" ht="15" customHeight="1">
      <c r="B175" s="1032"/>
      <c r="C175" s="73" t="s">
        <v>205</v>
      </c>
      <c r="D175" s="51" t="s">
        <v>99</v>
      </c>
      <c r="E175" s="221">
        <f>E60*$I$140</f>
        <v>0</v>
      </c>
      <c r="F175" s="222">
        <f t="shared" ref="F175:P175" si="66">F60*$I$140</f>
        <v>0</v>
      </c>
      <c r="G175" s="222">
        <f t="shared" si="66"/>
        <v>0</v>
      </c>
      <c r="H175" s="222">
        <f t="shared" si="66"/>
        <v>0</v>
      </c>
      <c r="I175" s="222">
        <f t="shared" si="66"/>
        <v>0</v>
      </c>
      <c r="J175" s="222">
        <f t="shared" si="66"/>
        <v>0</v>
      </c>
      <c r="K175" s="222">
        <f t="shared" si="66"/>
        <v>0</v>
      </c>
      <c r="L175" s="222">
        <f t="shared" si="66"/>
        <v>0</v>
      </c>
      <c r="M175" s="222">
        <f t="shared" si="66"/>
        <v>0</v>
      </c>
      <c r="N175" s="222">
        <f t="shared" si="66"/>
        <v>0</v>
      </c>
      <c r="O175" s="222">
        <f t="shared" si="66"/>
        <v>0</v>
      </c>
      <c r="P175" s="223">
        <f t="shared" si="66"/>
        <v>0</v>
      </c>
      <c r="Q175" s="406">
        <f>SUM(E175:P175)</f>
        <v>0</v>
      </c>
    </row>
    <row r="176" spans="2:21" ht="15" customHeight="1">
      <c r="B176" s="1033"/>
      <c r="C176" s="54" t="s">
        <v>72</v>
      </c>
      <c r="D176" s="51" t="s">
        <v>99</v>
      </c>
      <c r="E176" s="225">
        <f>E$61*$J$140</f>
        <v>0</v>
      </c>
      <c r="F176" s="225">
        <f t="shared" ref="F176:P176" si="67">F$61*$J$140</f>
        <v>0</v>
      </c>
      <c r="G176" s="225">
        <f t="shared" si="67"/>
        <v>0</v>
      </c>
      <c r="H176" s="225">
        <f t="shared" si="67"/>
        <v>0</v>
      </c>
      <c r="I176" s="225">
        <f t="shared" si="67"/>
        <v>0</v>
      </c>
      <c r="J176" s="225">
        <f t="shared" si="67"/>
        <v>0</v>
      </c>
      <c r="K176" s="225">
        <f t="shared" si="67"/>
        <v>0</v>
      </c>
      <c r="L176" s="225">
        <f t="shared" si="67"/>
        <v>0</v>
      </c>
      <c r="M176" s="225">
        <f t="shared" si="67"/>
        <v>0</v>
      </c>
      <c r="N176" s="225">
        <f t="shared" si="67"/>
        <v>0</v>
      </c>
      <c r="O176" s="225">
        <f t="shared" si="67"/>
        <v>0</v>
      </c>
      <c r="P176" s="225">
        <f t="shared" si="67"/>
        <v>0</v>
      </c>
      <c r="Q176" s="404">
        <f t="shared" si="53"/>
        <v>0</v>
      </c>
    </row>
    <row r="177" spans="2:21" ht="15" customHeight="1">
      <c r="B177" s="738" t="s">
        <v>18</v>
      </c>
      <c r="C177" s="46" t="s">
        <v>483</v>
      </c>
      <c r="D177" s="47" t="s">
        <v>118</v>
      </c>
      <c r="E177" s="220">
        <f t="shared" ref="E177:P177" si="68">E$62*$E$140</f>
        <v>0</v>
      </c>
      <c r="F177" s="220">
        <f t="shared" si="68"/>
        <v>0</v>
      </c>
      <c r="G177" s="220">
        <f t="shared" si="68"/>
        <v>0</v>
      </c>
      <c r="H177" s="220">
        <f t="shared" si="68"/>
        <v>0</v>
      </c>
      <c r="I177" s="220">
        <f t="shared" si="68"/>
        <v>0</v>
      </c>
      <c r="J177" s="220">
        <f t="shared" si="68"/>
        <v>0</v>
      </c>
      <c r="K177" s="220">
        <f t="shared" si="68"/>
        <v>0</v>
      </c>
      <c r="L177" s="220">
        <f t="shared" si="68"/>
        <v>0</v>
      </c>
      <c r="M177" s="220">
        <f t="shared" si="68"/>
        <v>0</v>
      </c>
      <c r="N177" s="220">
        <f t="shared" si="68"/>
        <v>0</v>
      </c>
      <c r="O177" s="220">
        <f t="shared" si="68"/>
        <v>0</v>
      </c>
      <c r="P177" s="220">
        <f t="shared" si="68"/>
        <v>0</v>
      </c>
      <c r="Q177" s="403">
        <f t="shared" si="53"/>
        <v>0</v>
      </c>
    </row>
    <row r="178" spans="2:21" ht="15" customHeight="1">
      <c r="B178" s="746" t="s">
        <v>19</v>
      </c>
      <c r="C178" s="46" t="s">
        <v>483</v>
      </c>
      <c r="D178" s="47" t="s">
        <v>118</v>
      </c>
      <c r="E178" s="220">
        <f t="shared" ref="E178:P178" si="69">E$63*$E$140</f>
        <v>0</v>
      </c>
      <c r="F178" s="220">
        <f t="shared" si="69"/>
        <v>0</v>
      </c>
      <c r="G178" s="220">
        <f t="shared" si="69"/>
        <v>0</v>
      </c>
      <c r="H178" s="220">
        <f t="shared" si="69"/>
        <v>0</v>
      </c>
      <c r="I178" s="220">
        <f t="shared" si="69"/>
        <v>0</v>
      </c>
      <c r="J178" s="220">
        <f t="shared" si="69"/>
        <v>0</v>
      </c>
      <c r="K178" s="220">
        <f t="shared" si="69"/>
        <v>0</v>
      </c>
      <c r="L178" s="220">
        <f t="shared" si="69"/>
        <v>0</v>
      </c>
      <c r="M178" s="220">
        <f t="shared" si="69"/>
        <v>0</v>
      </c>
      <c r="N178" s="220">
        <f t="shared" si="69"/>
        <v>0</v>
      </c>
      <c r="O178" s="220">
        <f t="shared" si="69"/>
        <v>0</v>
      </c>
      <c r="P178" s="220">
        <f t="shared" si="69"/>
        <v>0</v>
      </c>
      <c r="Q178" s="403">
        <f t="shared" si="53"/>
        <v>0</v>
      </c>
      <c r="U178" s="458"/>
    </row>
    <row r="179" spans="2:21" ht="15" customHeight="1">
      <c r="B179" s="738" t="s">
        <v>20</v>
      </c>
      <c r="C179" s="46" t="s">
        <v>483</v>
      </c>
      <c r="D179" s="47" t="s">
        <v>118</v>
      </c>
      <c r="E179" s="220">
        <f t="shared" ref="E179:P179" si="70">E$64*$E$140</f>
        <v>0</v>
      </c>
      <c r="F179" s="220">
        <f t="shared" si="70"/>
        <v>0</v>
      </c>
      <c r="G179" s="220">
        <f t="shared" si="70"/>
        <v>0</v>
      </c>
      <c r="H179" s="220">
        <f t="shared" si="70"/>
        <v>0</v>
      </c>
      <c r="I179" s="220">
        <f t="shared" si="70"/>
        <v>0</v>
      </c>
      <c r="J179" s="220">
        <f t="shared" si="70"/>
        <v>0</v>
      </c>
      <c r="K179" s="220">
        <f t="shared" si="70"/>
        <v>0</v>
      </c>
      <c r="L179" s="220">
        <f t="shared" si="70"/>
        <v>0</v>
      </c>
      <c r="M179" s="220">
        <f t="shared" si="70"/>
        <v>0</v>
      </c>
      <c r="N179" s="220">
        <f t="shared" si="70"/>
        <v>0</v>
      </c>
      <c r="O179" s="220">
        <f t="shared" si="70"/>
        <v>0</v>
      </c>
      <c r="P179" s="220">
        <f t="shared" si="70"/>
        <v>0</v>
      </c>
      <c r="Q179" s="403">
        <f t="shared" si="53"/>
        <v>0</v>
      </c>
    </row>
    <row r="180" spans="2:21" ht="15" customHeight="1">
      <c r="B180" s="739"/>
      <c r="C180" s="50" t="s">
        <v>209</v>
      </c>
      <c r="D180" s="51" t="s">
        <v>118</v>
      </c>
      <c r="E180" s="221">
        <f>E$65*$F$140</f>
        <v>0</v>
      </c>
      <c r="F180" s="222">
        <f t="shared" ref="F180:P180" si="71">F$65*$F$140</f>
        <v>0</v>
      </c>
      <c r="G180" s="222">
        <f t="shared" si="71"/>
        <v>0</v>
      </c>
      <c r="H180" s="222">
        <f t="shared" si="71"/>
        <v>0</v>
      </c>
      <c r="I180" s="222">
        <f t="shared" si="71"/>
        <v>0</v>
      </c>
      <c r="J180" s="222">
        <f t="shared" si="71"/>
        <v>0</v>
      </c>
      <c r="K180" s="222">
        <f t="shared" si="71"/>
        <v>0</v>
      </c>
      <c r="L180" s="222">
        <f t="shared" si="71"/>
        <v>0</v>
      </c>
      <c r="M180" s="222">
        <f t="shared" si="71"/>
        <v>0</v>
      </c>
      <c r="N180" s="222">
        <f t="shared" si="71"/>
        <v>0</v>
      </c>
      <c r="O180" s="222">
        <f t="shared" si="71"/>
        <v>0</v>
      </c>
      <c r="P180" s="223">
        <f t="shared" si="71"/>
        <v>0</v>
      </c>
      <c r="Q180" s="402">
        <f t="shared" si="53"/>
        <v>0</v>
      </c>
    </row>
    <row r="181" spans="2:21" ht="15" customHeight="1">
      <c r="B181" s="739"/>
      <c r="C181" s="50" t="s">
        <v>66</v>
      </c>
      <c r="D181" s="51" t="s">
        <v>118</v>
      </c>
      <c r="E181" s="221">
        <f t="shared" ref="E181:P181" si="72">E$66*$G$140</f>
        <v>0</v>
      </c>
      <c r="F181" s="222">
        <f t="shared" si="72"/>
        <v>0</v>
      </c>
      <c r="G181" s="222">
        <f t="shared" si="72"/>
        <v>0</v>
      </c>
      <c r="H181" s="222">
        <f t="shared" si="72"/>
        <v>0</v>
      </c>
      <c r="I181" s="222">
        <f t="shared" si="72"/>
        <v>0</v>
      </c>
      <c r="J181" s="222">
        <f t="shared" si="72"/>
        <v>0</v>
      </c>
      <c r="K181" s="222">
        <f t="shared" si="72"/>
        <v>0</v>
      </c>
      <c r="L181" s="222">
        <f t="shared" si="72"/>
        <v>0</v>
      </c>
      <c r="M181" s="222">
        <f t="shared" si="72"/>
        <v>0</v>
      </c>
      <c r="N181" s="222">
        <f t="shared" si="72"/>
        <v>0</v>
      </c>
      <c r="O181" s="222">
        <f t="shared" si="72"/>
        <v>0</v>
      </c>
      <c r="P181" s="223">
        <f t="shared" si="72"/>
        <v>0</v>
      </c>
      <c r="Q181" s="402">
        <f t="shared" si="53"/>
        <v>0</v>
      </c>
    </row>
    <row r="182" spans="2:21" ht="15" customHeight="1">
      <c r="B182" s="739"/>
      <c r="C182" s="50" t="s">
        <v>206</v>
      </c>
      <c r="D182" s="51" t="s">
        <v>118</v>
      </c>
      <c r="E182" s="221">
        <f>E$67*$H$140</f>
        <v>0</v>
      </c>
      <c r="F182" s="222">
        <f t="shared" ref="F182:P182" si="73">F$67*$H$140</f>
        <v>0</v>
      </c>
      <c r="G182" s="222">
        <f t="shared" si="73"/>
        <v>0</v>
      </c>
      <c r="H182" s="222">
        <f t="shared" si="73"/>
        <v>0</v>
      </c>
      <c r="I182" s="222">
        <f t="shared" si="73"/>
        <v>0</v>
      </c>
      <c r="J182" s="222">
        <f t="shared" si="73"/>
        <v>0</v>
      </c>
      <c r="K182" s="222">
        <f t="shared" si="73"/>
        <v>0</v>
      </c>
      <c r="L182" s="222">
        <f t="shared" si="73"/>
        <v>0</v>
      </c>
      <c r="M182" s="222">
        <f t="shared" si="73"/>
        <v>0</v>
      </c>
      <c r="N182" s="222">
        <f t="shared" si="73"/>
        <v>0</v>
      </c>
      <c r="O182" s="222">
        <f t="shared" si="73"/>
        <v>0</v>
      </c>
      <c r="P182" s="223">
        <f t="shared" si="73"/>
        <v>0</v>
      </c>
      <c r="Q182" s="402">
        <f t="shared" si="53"/>
        <v>0</v>
      </c>
    </row>
    <row r="183" spans="2:21" ht="15" customHeight="1">
      <c r="B183" s="739"/>
      <c r="C183" s="50" t="s">
        <v>205</v>
      </c>
      <c r="D183" s="51" t="s">
        <v>118</v>
      </c>
      <c r="E183" s="221">
        <f>E$68*$I$140</f>
        <v>0</v>
      </c>
      <c r="F183" s="222">
        <f t="shared" ref="F183:P183" si="74">F$68*$I$140</f>
        <v>0</v>
      </c>
      <c r="G183" s="222">
        <f t="shared" si="74"/>
        <v>0</v>
      </c>
      <c r="H183" s="222">
        <f t="shared" si="74"/>
        <v>0</v>
      </c>
      <c r="I183" s="222">
        <f t="shared" si="74"/>
        <v>0</v>
      </c>
      <c r="J183" s="222">
        <f t="shared" si="74"/>
        <v>0</v>
      </c>
      <c r="K183" s="222">
        <f t="shared" si="74"/>
        <v>0</v>
      </c>
      <c r="L183" s="222">
        <f t="shared" si="74"/>
        <v>0</v>
      </c>
      <c r="M183" s="222">
        <f t="shared" si="74"/>
        <v>0</v>
      </c>
      <c r="N183" s="222">
        <f t="shared" si="74"/>
        <v>0</v>
      </c>
      <c r="O183" s="222">
        <f t="shared" si="74"/>
        <v>0</v>
      </c>
      <c r="P183" s="223">
        <f t="shared" si="74"/>
        <v>0</v>
      </c>
      <c r="Q183" s="402">
        <f>SUM(E183:P183)</f>
        <v>0</v>
      </c>
    </row>
    <row r="184" spans="2:21" ht="15" customHeight="1">
      <c r="B184" s="739"/>
      <c r="C184" s="50" t="s">
        <v>72</v>
      </c>
      <c r="D184" s="51" t="s">
        <v>118</v>
      </c>
      <c r="E184" s="221">
        <f>E$69*$J$140</f>
        <v>0</v>
      </c>
      <c r="F184" s="222">
        <f t="shared" ref="F184:P184" si="75">F$69*$J$140</f>
        <v>0</v>
      </c>
      <c r="G184" s="222">
        <f t="shared" si="75"/>
        <v>0</v>
      </c>
      <c r="H184" s="222">
        <f t="shared" si="75"/>
        <v>0</v>
      </c>
      <c r="I184" s="222">
        <f t="shared" si="75"/>
        <v>0</v>
      </c>
      <c r="J184" s="222">
        <f t="shared" si="75"/>
        <v>0</v>
      </c>
      <c r="K184" s="222">
        <f t="shared" si="75"/>
        <v>0</v>
      </c>
      <c r="L184" s="222">
        <f t="shared" si="75"/>
        <v>0</v>
      </c>
      <c r="M184" s="222">
        <f t="shared" si="75"/>
        <v>0</v>
      </c>
      <c r="N184" s="222">
        <f t="shared" si="75"/>
        <v>0</v>
      </c>
      <c r="O184" s="222">
        <f t="shared" si="75"/>
        <v>0</v>
      </c>
      <c r="P184" s="223">
        <f t="shared" si="75"/>
        <v>0</v>
      </c>
      <c r="Q184" s="402">
        <f t="shared" si="53"/>
        <v>0</v>
      </c>
    </row>
    <row r="185" spans="2:21" ht="15" customHeight="1">
      <c r="B185" s="740"/>
      <c r="C185" s="75" t="str">
        <f>C29</f>
        <v>給湯（その他）</v>
      </c>
      <c r="D185" s="76" t="s">
        <v>99</v>
      </c>
      <c r="E185" s="224">
        <f>IF($M$140="",0,$M$140*E70)</f>
        <v>0</v>
      </c>
      <c r="F185" s="224">
        <f t="shared" ref="F185:P185" si="76">IF($M$140="",0,$M$140*F70)</f>
        <v>0</v>
      </c>
      <c r="G185" s="224">
        <f t="shared" si="76"/>
        <v>0</v>
      </c>
      <c r="H185" s="224">
        <f t="shared" si="76"/>
        <v>0</v>
      </c>
      <c r="I185" s="224">
        <f t="shared" si="76"/>
        <v>0</v>
      </c>
      <c r="J185" s="224">
        <f t="shared" si="76"/>
        <v>0</v>
      </c>
      <c r="K185" s="224">
        <f t="shared" si="76"/>
        <v>0</v>
      </c>
      <c r="L185" s="224">
        <f t="shared" si="76"/>
        <v>0</v>
      </c>
      <c r="M185" s="224">
        <f t="shared" si="76"/>
        <v>0</v>
      </c>
      <c r="N185" s="224">
        <f t="shared" si="76"/>
        <v>0</v>
      </c>
      <c r="O185" s="224">
        <f t="shared" si="76"/>
        <v>0</v>
      </c>
      <c r="P185" s="246">
        <f t="shared" si="76"/>
        <v>0</v>
      </c>
      <c r="Q185" s="405">
        <f>SUM(E185:P185)</f>
        <v>0</v>
      </c>
    </row>
    <row r="186" spans="2:21" ht="15" customHeight="1">
      <c r="B186" s="746" t="s">
        <v>21</v>
      </c>
      <c r="C186" s="46" t="s">
        <v>483</v>
      </c>
      <c r="D186" s="47" t="s">
        <v>118</v>
      </c>
      <c r="E186" s="220">
        <f t="shared" ref="E186:P186" si="77">E$71*$E$140</f>
        <v>0</v>
      </c>
      <c r="F186" s="220">
        <f t="shared" si="77"/>
        <v>0</v>
      </c>
      <c r="G186" s="220">
        <f t="shared" si="77"/>
        <v>0</v>
      </c>
      <c r="H186" s="220">
        <f t="shared" si="77"/>
        <v>0</v>
      </c>
      <c r="I186" s="220">
        <f t="shared" si="77"/>
        <v>0</v>
      </c>
      <c r="J186" s="220">
        <f t="shared" si="77"/>
        <v>0</v>
      </c>
      <c r="K186" s="220">
        <f t="shared" si="77"/>
        <v>0</v>
      </c>
      <c r="L186" s="220">
        <f t="shared" si="77"/>
        <v>0</v>
      </c>
      <c r="M186" s="220">
        <f t="shared" si="77"/>
        <v>0</v>
      </c>
      <c r="N186" s="220">
        <f t="shared" si="77"/>
        <v>0</v>
      </c>
      <c r="O186" s="220">
        <f t="shared" si="77"/>
        <v>0</v>
      </c>
      <c r="P186" s="220">
        <f t="shared" si="77"/>
        <v>0</v>
      </c>
      <c r="Q186" s="403">
        <f t="shared" si="53"/>
        <v>0</v>
      </c>
    </row>
    <row r="187" spans="2:21" ht="18.75" customHeight="1">
      <c r="B187" s="761" t="s">
        <v>443</v>
      </c>
      <c r="C187" s="46" t="s">
        <v>483</v>
      </c>
      <c r="D187" s="47" t="s">
        <v>118</v>
      </c>
      <c r="E187" s="220">
        <f t="shared" ref="E187:P187" si="78">E$72*$E$140</f>
        <v>0</v>
      </c>
      <c r="F187" s="220">
        <f t="shared" si="78"/>
        <v>0</v>
      </c>
      <c r="G187" s="220">
        <f t="shared" si="78"/>
        <v>0</v>
      </c>
      <c r="H187" s="220">
        <f t="shared" si="78"/>
        <v>0</v>
      </c>
      <c r="I187" s="220">
        <f t="shared" si="78"/>
        <v>0</v>
      </c>
      <c r="J187" s="220">
        <f t="shared" si="78"/>
        <v>0</v>
      </c>
      <c r="K187" s="220">
        <f t="shared" si="78"/>
        <v>0</v>
      </c>
      <c r="L187" s="220">
        <f t="shared" si="78"/>
        <v>0</v>
      </c>
      <c r="M187" s="220">
        <f t="shared" si="78"/>
        <v>0</v>
      </c>
      <c r="N187" s="220">
        <f t="shared" si="78"/>
        <v>0</v>
      </c>
      <c r="O187" s="220">
        <f t="shared" si="78"/>
        <v>0</v>
      </c>
      <c r="P187" s="220">
        <f t="shared" si="78"/>
        <v>0</v>
      </c>
      <c r="Q187" s="403">
        <f t="shared" ref="Q187" si="79">SUM(E187:P187)</f>
        <v>0</v>
      </c>
    </row>
    <row r="188" spans="2:21" ht="15" customHeight="1">
      <c r="B188" s="761" t="s">
        <v>439</v>
      </c>
      <c r="C188" s="46" t="s">
        <v>483</v>
      </c>
      <c r="D188" s="47" t="s">
        <v>118</v>
      </c>
      <c r="E188" s="226">
        <f t="shared" ref="E188:P188" si="80">E$73*$E$140</f>
        <v>0</v>
      </c>
      <c r="F188" s="227">
        <f t="shared" si="80"/>
        <v>0</v>
      </c>
      <c r="G188" s="227">
        <f t="shared" si="80"/>
        <v>0</v>
      </c>
      <c r="H188" s="227">
        <f t="shared" si="80"/>
        <v>0</v>
      </c>
      <c r="I188" s="227">
        <f t="shared" si="80"/>
        <v>0</v>
      </c>
      <c r="J188" s="227">
        <f t="shared" si="80"/>
        <v>0</v>
      </c>
      <c r="K188" s="227">
        <f t="shared" si="80"/>
        <v>0</v>
      </c>
      <c r="L188" s="227">
        <f t="shared" si="80"/>
        <v>0</v>
      </c>
      <c r="M188" s="227">
        <f t="shared" si="80"/>
        <v>0</v>
      </c>
      <c r="N188" s="227">
        <f t="shared" si="80"/>
        <v>0</v>
      </c>
      <c r="O188" s="227">
        <f t="shared" si="80"/>
        <v>0</v>
      </c>
      <c r="P188" s="228">
        <f t="shared" si="80"/>
        <v>0</v>
      </c>
      <c r="Q188" s="403">
        <f t="shared" si="53"/>
        <v>0</v>
      </c>
    </row>
    <row r="189" spans="2:21" ht="15" customHeight="1">
      <c r="B189" s="748"/>
      <c r="C189" s="50" t="s">
        <v>209</v>
      </c>
      <c r="D189" s="51" t="s">
        <v>118</v>
      </c>
      <c r="E189" s="221">
        <f>E$74*$F$140</f>
        <v>0</v>
      </c>
      <c r="F189" s="222">
        <f t="shared" ref="F189:P189" si="81">F$74*$F$140</f>
        <v>0</v>
      </c>
      <c r="G189" s="222">
        <f t="shared" si="81"/>
        <v>0</v>
      </c>
      <c r="H189" s="222">
        <f t="shared" si="81"/>
        <v>0</v>
      </c>
      <c r="I189" s="222">
        <f t="shared" si="81"/>
        <v>0</v>
      </c>
      <c r="J189" s="222">
        <f t="shared" si="81"/>
        <v>0</v>
      </c>
      <c r="K189" s="222">
        <f t="shared" si="81"/>
        <v>0</v>
      </c>
      <c r="L189" s="222">
        <f t="shared" si="81"/>
        <v>0</v>
      </c>
      <c r="M189" s="222">
        <f t="shared" si="81"/>
        <v>0</v>
      </c>
      <c r="N189" s="222">
        <f t="shared" si="81"/>
        <v>0</v>
      </c>
      <c r="O189" s="222">
        <f t="shared" si="81"/>
        <v>0</v>
      </c>
      <c r="P189" s="223">
        <f t="shared" si="81"/>
        <v>0</v>
      </c>
      <c r="Q189" s="402">
        <f t="shared" si="53"/>
        <v>0</v>
      </c>
    </row>
    <row r="190" spans="2:21" s="45" customFormat="1" ht="15" customHeight="1">
      <c r="B190" s="750"/>
      <c r="C190" s="54" t="s">
        <v>66</v>
      </c>
      <c r="D190" s="55" t="s">
        <v>99</v>
      </c>
      <c r="E190" s="225">
        <f t="shared" ref="E190:P190" si="82">E$75*$G$140</f>
        <v>0</v>
      </c>
      <c r="F190" s="225">
        <f t="shared" si="82"/>
        <v>0</v>
      </c>
      <c r="G190" s="225">
        <f t="shared" si="82"/>
        <v>0</v>
      </c>
      <c r="H190" s="225">
        <f t="shared" si="82"/>
        <v>0</v>
      </c>
      <c r="I190" s="225">
        <f t="shared" si="82"/>
        <v>0</v>
      </c>
      <c r="J190" s="225">
        <f t="shared" si="82"/>
        <v>0</v>
      </c>
      <c r="K190" s="225">
        <f t="shared" si="82"/>
        <v>0</v>
      </c>
      <c r="L190" s="225">
        <f t="shared" si="82"/>
        <v>0</v>
      </c>
      <c r="M190" s="225">
        <f t="shared" si="82"/>
        <v>0</v>
      </c>
      <c r="N190" s="225">
        <f t="shared" si="82"/>
        <v>0</v>
      </c>
      <c r="O190" s="225">
        <f t="shared" si="82"/>
        <v>0</v>
      </c>
      <c r="P190" s="225">
        <f t="shared" si="82"/>
        <v>0</v>
      </c>
      <c r="Q190" s="404">
        <f t="shared" si="53"/>
        <v>0</v>
      </c>
    </row>
    <row r="191" spans="2:21" s="45" customFormat="1" ht="15" customHeight="1">
      <c r="B191" s="407" t="s">
        <v>23</v>
      </c>
      <c r="C191" s="343" t="s">
        <v>80</v>
      </c>
      <c r="D191" s="57" t="s">
        <v>118</v>
      </c>
      <c r="E191" s="229">
        <f t="shared" ref="E191:P191" si="83">E36*$R$36</f>
        <v>0</v>
      </c>
      <c r="F191" s="229">
        <f t="shared" si="83"/>
        <v>0</v>
      </c>
      <c r="G191" s="229">
        <f t="shared" si="83"/>
        <v>0</v>
      </c>
      <c r="H191" s="229">
        <f t="shared" si="83"/>
        <v>0</v>
      </c>
      <c r="I191" s="229">
        <f t="shared" si="83"/>
        <v>0</v>
      </c>
      <c r="J191" s="229">
        <f t="shared" si="83"/>
        <v>0</v>
      </c>
      <c r="K191" s="229">
        <f t="shared" si="83"/>
        <v>0</v>
      </c>
      <c r="L191" s="229">
        <f t="shared" si="83"/>
        <v>0</v>
      </c>
      <c r="M191" s="229">
        <f t="shared" si="83"/>
        <v>0</v>
      </c>
      <c r="N191" s="229">
        <f t="shared" si="83"/>
        <v>0</v>
      </c>
      <c r="O191" s="229">
        <f t="shared" si="83"/>
        <v>0</v>
      </c>
      <c r="P191" s="229">
        <f t="shared" si="83"/>
        <v>0</v>
      </c>
      <c r="Q191" s="408">
        <f>SUM(E191:P191)</f>
        <v>0</v>
      </c>
    </row>
    <row r="192" spans="2:21" s="45" customFormat="1" ht="15" customHeight="1">
      <c r="B192" s="381" t="s">
        <v>25</v>
      </c>
      <c r="C192" s="88" t="s">
        <v>83</v>
      </c>
      <c r="D192" s="57" t="s">
        <v>118</v>
      </c>
      <c r="E192" s="229">
        <f t="shared" ref="E192:P192" si="84">E39*$R$39</f>
        <v>0</v>
      </c>
      <c r="F192" s="229">
        <f t="shared" si="84"/>
        <v>0</v>
      </c>
      <c r="G192" s="229">
        <f t="shared" si="84"/>
        <v>0</v>
      </c>
      <c r="H192" s="229">
        <f t="shared" si="84"/>
        <v>0</v>
      </c>
      <c r="I192" s="229">
        <f t="shared" si="84"/>
        <v>0</v>
      </c>
      <c r="J192" s="229">
        <f t="shared" si="84"/>
        <v>0</v>
      </c>
      <c r="K192" s="229">
        <f t="shared" si="84"/>
        <v>0</v>
      </c>
      <c r="L192" s="229">
        <f t="shared" si="84"/>
        <v>0</v>
      </c>
      <c r="M192" s="229">
        <f t="shared" si="84"/>
        <v>0</v>
      </c>
      <c r="N192" s="229">
        <f t="shared" si="84"/>
        <v>0</v>
      </c>
      <c r="O192" s="229">
        <f t="shared" si="84"/>
        <v>0</v>
      </c>
      <c r="P192" s="229">
        <f t="shared" si="84"/>
        <v>0</v>
      </c>
      <c r="Q192" s="408">
        <f t="shared" si="53"/>
        <v>0</v>
      </c>
    </row>
    <row r="193" spans="2:21" s="45" customFormat="1" ht="15" customHeight="1">
      <c r="B193" s="407" t="s">
        <v>84</v>
      </c>
      <c r="C193" s="343" t="s">
        <v>85</v>
      </c>
      <c r="D193" s="57" t="s">
        <v>118</v>
      </c>
      <c r="E193" s="229">
        <f t="shared" ref="E193:P193" si="85">E41*$R$41</f>
        <v>0</v>
      </c>
      <c r="F193" s="229">
        <f t="shared" si="85"/>
        <v>0</v>
      </c>
      <c r="G193" s="229">
        <f t="shared" si="85"/>
        <v>0</v>
      </c>
      <c r="H193" s="229">
        <f t="shared" si="85"/>
        <v>0</v>
      </c>
      <c r="I193" s="229">
        <f t="shared" si="85"/>
        <v>0</v>
      </c>
      <c r="J193" s="229">
        <f t="shared" si="85"/>
        <v>0</v>
      </c>
      <c r="K193" s="229">
        <f t="shared" si="85"/>
        <v>0</v>
      </c>
      <c r="L193" s="229">
        <f t="shared" si="85"/>
        <v>0</v>
      </c>
      <c r="M193" s="229">
        <f t="shared" si="85"/>
        <v>0</v>
      </c>
      <c r="N193" s="229">
        <f t="shared" si="85"/>
        <v>0</v>
      </c>
      <c r="O193" s="229">
        <f t="shared" si="85"/>
        <v>0</v>
      </c>
      <c r="P193" s="229">
        <f t="shared" si="85"/>
        <v>0</v>
      </c>
      <c r="Q193" s="408">
        <f t="shared" si="53"/>
        <v>0</v>
      </c>
    </row>
    <row r="194" spans="2:21" s="45" customFormat="1" ht="15" customHeight="1" thickBot="1">
      <c r="B194" s="1034" t="s">
        <v>121</v>
      </c>
      <c r="C194" s="1035"/>
      <c r="D194" s="354" t="s">
        <v>118</v>
      </c>
      <c r="E194" s="844">
        <f t="shared" ref="E194:P194" si="86">E119*-1</f>
        <v>0</v>
      </c>
      <c r="F194" s="845">
        <f t="shared" si="86"/>
        <v>0</v>
      </c>
      <c r="G194" s="845">
        <f t="shared" si="86"/>
        <v>0</v>
      </c>
      <c r="H194" s="845">
        <f t="shared" si="86"/>
        <v>0</v>
      </c>
      <c r="I194" s="845">
        <f t="shared" si="86"/>
        <v>0</v>
      </c>
      <c r="J194" s="845">
        <f t="shared" si="86"/>
        <v>0</v>
      </c>
      <c r="K194" s="845">
        <f t="shared" si="86"/>
        <v>0</v>
      </c>
      <c r="L194" s="845">
        <f t="shared" si="86"/>
        <v>0</v>
      </c>
      <c r="M194" s="845">
        <f t="shared" si="86"/>
        <v>0</v>
      </c>
      <c r="N194" s="845">
        <f t="shared" si="86"/>
        <v>0</v>
      </c>
      <c r="O194" s="845">
        <f t="shared" si="86"/>
        <v>0</v>
      </c>
      <c r="P194" s="846">
        <f t="shared" si="86"/>
        <v>0</v>
      </c>
      <c r="Q194" s="409">
        <f t="shared" si="53"/>
        <v>0</v>
      </c>
    </row>
    <row r="195" spans="2:21" s="45" customFormat="1" ht="11.1" customHeight="1">
      <c r="B195" s="336"/>
      <c r="C195" s="336"/>
      <c r="D195" s="83"/>
      <c r="E195" s="334"/>
      <c r="F195" s="334"/>
      <c r="G195" s="334"/>
      <c r="H195" s="334"/>
      <c r="I195" s="334"/>
      <c r="J195" s="334"/>
      <c r="K195" s="334"/>
      <c r="L195" s="334"/>
      <c r="M195" s="334"/>
      <c r="N195" s="334"/>
      <c r="O195" s="334"/>
      <c r="P195" s="334"/>
      <c r="Q195" s="335"/>
    </row>
    <row r="196" spans="2:21" s="45" customFormat="1" ht="11.1" customHeight="1">
      <c r="B196" s="336"/>
      <c r="C196" s="336" t="s">
        <v>414</v>
      </c>
      <c r="D196" s="83"/>
      <c r="E196" s="335">
        <f t="shared" ref="E196:P196" si="87">SUM(E162:E186)-E192</f>
        <v>0</v>
      </c>
      <c r="F196" s="335">
        <f t="shared" si="87"/>
        <v>0</v>
      </c>
      <c r="G196" s="335">
        <f t="shared" si="87"/>
        <v>0</v>
      </c>
      <c r="H196" s="335">
        <f t="shared" si="87"/>
        <v>0</v>
      </c>
      <c r="I196" s="335">
        <f t="shared" si="87"/>
        <v>0</v>
      </c>
      <c r="J196" s="335">
        <f t="shared" si="87"/>
        <v>0</v>
      </c>
      <c r="K196" s="335">
        <f t="shared" si="87"/>
        <v>0</v>
      </c>
      <c r="L196" s="335">
        <f t="shared" si="87"/>
        <v>0</v>
      </c>
      <c r="M196" s="335">
        <f t="shared" si="87"/>
        <v>0</v>
      </c>
      <c r="N196" s="335">
        <f t="shared" si="87"/>
        <v>0</v>
      </c>
      <c r="O196" s="335">
        <f t="shared" si="87"/>
        <v>0</v>
      </c>
      <c r="P196" s="335">
        <f t="shared" si="87"/>
        <v>0</v>
      </c>
      <c r="Q196" s="335">
        <f>SUM(E196:P196)</f>
        <v>0</v>
      </c>
    </row>
    <row r="197" spans="2:21" s="45" customFormat="1" ht="11.1" customHeight="1">
      <c r="B197" s="336"/>
      <c r="C197" s="336" t="s">
        <v>415</v>
      </c>
      <c r="D197" s="83"/>
      <c r="E197" s="335">
        <f t="shared" ref="E197:P197" si="88">E119</f>
        <v>0</v>
      </c>
      <c r="F197" s="335">
        <f t="shared" si="88"/>
        <v>0</v>
      </c>
      <c r="G197" s="335">
        <f t="shared" si="88"/>
        <v>0</v>
      </c>
      <c r="H197" s="335">
        <f t="shared" si="88"/>
        <v>0</v>
      </c>
      <c r="I197" s="335">
        <f t="shared" si="88"/>
        <v>0</v>
      </c>
      <c r="J197" s="335">
        <f t="shared" si="88"/>
        <v>0</v>
      </c>
      <c r="K197" s="335">
        <f t="shared" si="88"/>
        <v>0</v>
      </c>
      <c r="L197" s="335">
        <f t="shared" si="88"/>
        <v>0</v>
      </c>
      <c r="M197" s="335">
        <f t="shared" si="88"/>
        <v>0</v>
      </c>
      <c r="N197" s="335">
        <f t="shared" si="88"/>
        <v>0</v>
      </c>
      <c r="O197" s="335">
        <f t="shared" si="88"/>
        <v>0</v>
      </c>
      <c r="P197" s="335">
        <f t="shared" si="88"/>
        <v>0</v>
      </c>
      <c r="Q197" s="335">
        <f>SUM(E197:P197)</f>
        <v>0</v>
      </c>
    </row>
    <row r="198" spans="2:21" s="45" customFormat="1" ht="11.1" customHeight="1">
      <c r="B198" s="336"/>
      <c r="C198" s="336"/>
      <c r="D198" s="83"/>
      <c r="E198" s="335"/>
      <c r="F198" s="335"/>
      <c r="G198" s="335"/>
      <c r="H198" s="335"/>
      <c r="I198" s="335"/>
      <c r="J198" s="335"/>
      <c r="K198" s="335"/>
      <c r="L198" s="335"/>
      <c r="M198" s="335"/>
      <c r="N198" s="335"/>
      <c r="O198" s="335"/>
      <c r="P198" s="335"/>
      <c r="Q198" s="335"/>
    </row>
    <row r="199" spans="2:21" s="45" customFormat="1" ht="11.1" customHeight="1" thickBot="1">
      <c r="B199" s="336"/>
      <c r="C199" s="336"/>
      <c r="D199" s="83"/>
      <c r="E199" s="335"/>
      <c r="F199" s="335"/>
      <c r="G199" s="335"/>
      <c r="H199" s="335"/>
      <c r="I199" s="335"/>
      <c r="J199" s="335"/>
      <c r="K199" s="335"/>
      <c r="L199" s="335"/>
      <c r="M199" s="335"/>
      <c r="N199" s="335"/>
      <c r="O199" s="335"/>
      <c r="P199" s="335"/>
      <c r="Q199" s="335"/>
    </row>
    <row r="200" spans="2:21" s="45" customFormat="1" ht="11.1" customHeight="1" thickBot="1">
      <c r="B200" s="419" t="s">
        <v>122</v>
      </c>
      <c r="C200" s="421"/>
      <c r="D200" s="420" t="s">
        <v>198</v>
      </c>
      <c r="U200" s="458">
        <f>事業報告書!$J$10</f>
        <v>0</v>
      </c>
    </row>
    <row r="201" spans="2:21" s="45" customFormat="1" ht="15" customHeight="1">
      <c r="B201" s="1036"/>
      <c r="C201" s="1037"/>
      <c r="D201" s="1037"/>
      <c r="E201" s="410" t="str">
        <f t="shared" ref="E201:P201" si="89">E15</f>
        <v>４月</v>
      </c>
      <c r="F201" s="410" t="str">
        <f t="shared" si="89"/>
        <v>５月</v>
      </c>
      <c r="G201" s="410" t="str">
        <f t="shared" si="89"/>
        <v>６月</v>
      </c>
      <c r="H201" s="410" t="str">
        <f t="shared" si="89"/>
        <v>７月</v>
      </c>
      <c r="I201" s="410" t="str">
        <f t="shared" si="89"/>
        <v>８月</v>
      </c>
      <c r="J201" s="410" t="str">
        <f t="shared" si="89"/>
        <v>９月</v>
      </c>
      <c r="K201" s="410" t="str">
        <f t="shared" si="89"/>
        <v>１０月</v>
      </c>
      <c r="L201" s="410" t="str">
        <f t="shared" si="89"/>
        <v>１１月</v>
      </c>
      <c r="M201" s="410" t="str">
        <f t="shared" si="89"/>
        <v>１２月</v>
      </c>
      <c r="N201" s="410" t="str">
        <f t="shared" si="89"/>
        <v>１月</v>
      </c>
      <c r="O201" s="410" t="str">
        <f t="shared" si="89"/>
        <v>２月</v>
      </c>
      <c r="P201" s="410" t="str">
        <f t="shared" si="89"/>
        <v>３月</v>
      </c>
      <c r="Q201" s="411" t="s">
        <v>39</v>
      </c>
    </row>
    <row r="202" spans="2:21" s="45" customFormat="1" ht="15" customHeight="1">
      <c r="B202" s="412" t="s">
        <v>123</v>
      </c>
      <c r="C202" s="1038" t="s">
        <v>124</v>
      </c>
      <c r="D202" s="1039"/>
      <c r="E202" s="247">
        <f t="shared" ref="E202:P202" si="90">IF($C$200=0,0,SUM(E162:E171)/$C$200*1000)</f>
        <v>0</v>
      </c>
      <c r="F202" s="247">
        <f t="shared" si="90"/>
        <v>0</v>
      </c>
      <c r="G202" s="247">
        <f t="shared" si="90"/>
        <v>0</v>
      </c>
      <c r="H202" s="247">
        <f t="shared" si="90"/>
        <v>0</v>
      </c>
      <c r="I202" s="247">
        <f t="shared" si="90"/>
        <v>0</v>
      </c>
      <c r="J202" s="247">
        <f t="shared" si="90"/>
        <v>0</v>
      </c>
      <c r="K202" s="247">
        <f t="shared" si="90"/>
        <v>0</v>
      </c>
      <c r="L202" s="247">
        <f t="shared" si="90"/>
        <v>0</v>
      </c>
      <c r="M202" s="247">
        <f t="shared" si="90"/>
        <v>0</v>
      </c>
      <c r="N202" s="247">
        <f t="shared" si="90"/>
        <v>0</v>
      </c>
      <c r="O202" s="247">
        <f t="shared" si="90"/>
        <v>0</v>
      </c>
      <c r="P202" s="247">
        <f t="shared" si="90"/>
        <v>0</v>
      </c>
      <c r="Q202" s="413">
        <f t="shared" ref="Q202:Q210" si="91">SUM(E202:P202)</f>
        <v>0</v>
      </c>
    </row>
    <row r="203" spans="2:21" s="45" customFormat="1" ht="15" customHeight="1">
      <c r="B203" s="414" t="s">
        <v>95</v>
      </c>
      <c r="C203" s="1016" t="s">
        <v>124</v>
      </c>
      <c r="D203" s="1017"/>
      <c r="E203" s="248">
        <f t="shared" ref="E203:P204" si="92">IF($C$200=0,0,SUM(E177:E177)/$C$200*1000)</f>
        <v>0</v>
      </c>
      <c r="F203" s="248">
        <f t="shared" si="92"/>
        <v>0</v>
      </c>
      <c r="G203" s="248">
        <f t="shared" si="92"/>
        <v>0</v>
      </c>
      <c r="H203" s="248">
        <f t="shared" si="92"/>
        <v>0</v>
      </c>
      <c r="I203" s="248">
        <f t="shared" si="92"/>
        <v>0</v>
      </c>
      <c r="J203" s="248">
        <f t="shared" si="92"/>
        <v>0</v>
      </c>
      <c r="K203" s="248">
        <f t="shared" si="92"/>
        <v>0</v>
      </c>
      <c r="L203" s="248">
        <f t="shared" si="92"/>
        <v>0</v>
      </c>
      <c r="M203" s="248">
        <f t="shared" si="92"/>
        <v>0</v>
      </c>
      <c r="N203" s="248">
        <f t="shared" si="92"/>
        <v>0</v>
      </c>
      <c r="O203" s="248">
        <f t="shared" si="92"/>
        <v>0</v>
      </c>
      <c r="P203" s="248">
        <f t="shared" si="92"/>
        <v>0</v>
      </c>
      <c r="Q203" s="415">
        <f t="shared" si="91"/>
        <v>0</v>
      </c>
    </row>
    <row r="204" spans="2:21" s="45" customFormat="1" ht="15" customHeight="1">
      <c r="B204" s="414" t="s">
        <v>96</v>
      </c>
      <c r="C204" s="1016" t="s">
        <v>124</v>
      </c>
      <c r="D204" s="1017"/>
      <c r="E204" s="248">
        <f t="shared" si="92"/>
        <v>0</v>
      </c>
      <c r="F204" s="248">
        <f t="shared" si="92"/>
        <v>0</v>
      </c>
      <c r="G204" s="248">
        <f t="shared" si="92"/>
        <v>0</v>
      </c>
      <c r="H204" s="248">
        <f t="shared" si="92"/>
        <v>0</v>
      </c>
      <c r="I204" s="248">
        <f t="shared" si="92"/>
        <v>0</v>
      </c>
      <c r="J204" s="248">
        <f t="shared" si="92"/>
        <v>0</v>
      </c>
      <c r="K204" s="248">
        <f t="shared" si="92"/>
        <v>0</v>
      </c>
      <c r="L204" s="248">
        <f t="shared" si="92"/>
        <v>0</v>
      </c>
      <c r="M204" s="248">
        <f t="shared" si="92"/>
        <v>0</v>
      </c>
      <c r="N204" s="248">
        <f t="shared" si="92"/>
        <v>0</v>
      </c>
      <c r="O204" s="248">
        <f t="shared" si="92"/>
        <v>0</v>
      </c>
      <c r="P204" s="248">
        <f t="shared" si="92"/>
        <v>0</v>
      </c>
      <c r="Q204" s="415">
        <f t="shared" si="91"/>
        <v>0</v>
      </c>
    </row>
    <row r="205" spans="2:21" s="45" customFormat="1" ht="15" customHeight="1">
      <c r="B205" s="414" t="s">
        <v>93</v>
      </c>
      <c r="C205" s="1016" t="s">
        <v>124</v>
      </c>
      <c r="D205" s="1017"/>
      <c r="E205" s="248">
        <f t="shared" ref="E205:P205" si="93">IF($C$200=0,0,SUM(E179:E185)/$C$200*1000)</f>
        <v>0</v>
      </c>
      <c r="F205" s="248">
        <f t="shared" si="93"/>
        <v>0</v>
      </c>
      <c r="G205" s="248">
        <f t="shared" si="93"/>
        <v>0</v>
      </c>
      <c r="H205" s="248">
        <f t="shared" si="93"/>
        <v>0</v>
      </c>
      <c r="I205" s="248">
        <f t="shared" si="93"/>
        <v>0</v>
      </c>
      <c r="J205" s="248">
        <f t="shared" si="93"/>
        <v>0</v>
      </c>
      <c r="K205" s="248">
        <f t="shared" si="93"/>
        <v>0</v>
      </c>
      <c r="L205" s="248">
        <f t="shared" si="93"/>
        <v>0</v>
      </c>
      <c r="M205" s="248">
        <f t="shared" si="93"/>
        <v>0</v>
      </c>
      <c r="N205" s="248">
        <f t="shared" si="93"/>
        <v>0</v>
      </c>
      <c r="O205" s="248">
        <f t="shared" si="93"/>
        <v>0</v>
      </c>
      <c r="P205" s="248">
        <f t="shared" si="93"/>
        <v>0</v>
      </c>
      <c r="Q205" s="415">
        <f t="shared" si="91"/>
        <v>0</v>
      </c>
    </row>
    <row r="206" spans="2:21" ht="15" customHeight="1">
      <c r="B206" s="414" t="s">
        <v>97</v>
      </c>
      <c r="C206" s="1016" t="s">
        <v>124</v>
      </c>
      <c r="D206" s="1017"/>
      <c r="E206" s="248">
        <f t="shared" ref="E206:P207" si="94">IF($C$200=0,0,SUM(E186:E186)/$C$200*1000)</f>
        <v>0</v>
      </c>
      <c r="F206" s="248">
        <f t="shared" si="94"/>
        <v>0</v>
      </c>
      <c r="G206" s="248">
        <f t="shared" si="94"/>
        <v>0</v>
      </c>
      <c r="H206" s="248">
        <f t="shared" si="94"/>
        <v>0</v>
      </c>
      <c r="I206" s="248">
        <f t="shared" si="94"/>
        <v>0</v>
      </c>
      <c r="J206" s="248">
        <f t="shared" si="94"/>
        <v>0</v>
      </c>
      <c r="K206" s="248">
        <f t="shared" si="94"/>
        <v>0</v>
      </c>
      <c r="L206" s="248">
        <f t="shared" si="94"/>
        <v>0</v>
      </c>
      <c r="M206" s="248">
        <f t="shared" si="94"/>
        <v>0</v>
      </c>
      <c r="N206" s="248">
        <f t="shared" si="94"/>
        <v>0</v>
      </c>
      <c r="O206" s="248">
        <f t="shared" si="94"/>
        <v>0</v>
      </c>
      <c r="P206" s="248">
        <f t="shared" si="94"/>
        <v>0</v>
      </c>
      <c r="Q206" s="415">
        <f t="shared" si="91"/>
        <v>0</v>
      </c>
    </row>
    <row r="207" spans="2:21" ht="15" customHeight="1">
      <c r="B207" s="682" t="s">
        <v>438</v>
      </c>
      <c r="C207" s="1016" t="s">
        <v>124</v>
      </c>
      <c r="D207" s="1017"/>
      <c r="E207" s="248">
        <f t="shared" si="94"/>
        <v>0</v>
      </c>
      <c r="F207" s="248">
        <f t="shared" si="94"/>
        <v>0</v>
      </c>
      <c r="G207" s="248">
        <f t="shared" si="94"/>
        <v>0</v>
      </c>
      <c r="H207" s="248">
        <f t="shared" si="94"/>
        <v>0</v>
      </c>
      <c r="I207" s="248">
        <f t="shared" si="94"/>
        <v>0</v>
      </c>
      <c r="J207" s="248">
        <f t="shared" si="94"/>
        <v>0</v>
      </c>
      <c r="K207" s="248">
        <f t="shared" si="94"/>
        <v>0</v>
      </c>
      <c r="L207" s="248">
        <f t="shared" si="94"/>
        <v>0</v>
      </c>
      <c r="M207" s="248">
        <f t="shared" si="94"/>
        <v>0</v>
      </c>
      <c r="N207" s="248">
        <f t="shared" si="94"/>
        <v>0</v>
      </c>
      <c r="O207" s="248">
        <f t="shared" si="94"/>
        <v>0</v>
      </c>
      <c r="P207" s="248">
        <f t="shared" si="94"/>
        <v>0</v>
      </c>
      <c r="Q207" s="415">
        <f t="shared" si="91"/>
        <v>0</v>
      </c>
    </row>
    <row r="208" spans="2:21" ht="15" customHeight="1">
      <c r="B208" s="682" t="s">
        <v>442</v>
      </c>
      <c r="C208" s="1016" t="s">
        <v>124</v>
      </c>
      <c r="D208" s="1017"/>
      <c r="E208" s="248">
        <f t="shared" ref="E208:P208" si="95">IF($C$200=0,0,SUM(E188:E190)/$C$200*1000)</f>
        <v>0</v>
      </c>
      <c r="F208" s="248">
        <f t="shared" si="95"/>
        <v>0</v>
      </c>
      <c r="G208" s="248">
        <f t="shared" si="95"/>
        <v>0</v>
      </c>
      <c r="H208" s="248">
        <f t="shared" si="95"/>
        <v>0</v>
      </c>
      <c r="I208" s="248">
        <f t="shared" si="95"/>
        <v>0</v>
      </c>
      <c r="J208" s="248">
        <f t="shared" si="95"/>
        <v>0</v>
      </c>
      <c r="K208" s="248">
        <f t="shared" si="95"/>
        <v>0</v>
      </c>
      <c r="L208" s="248">
        <f t="shared" si="95"/>
        <v>0</v>
      </c>
      <c r="M208" s="248">
        <f t="shared" si="95"/>
        <v>0</v>
      </c>
      <c r="N208" s="248">
        <f t="shared" si="95"/>
        <v>0</v>
      </c>
      <c r="O208" s="248">
        <f t="shared" si="95"/>
        <v>0</v>
      </c>
      <c r="P208" s="248">
        <f t="shared" si="95"/>
        <v>0</v>
      </c>
      <c r="Q208" s="415">
        <f t="shared" si="91"/>
        <v>0</v>
      </c>
    </row>
    <row r="209" spans="2:17" ht="15" customHeight="1">
      <c r="B209" s="414" t="s">
        <v>125</v>
      </c>
      <c r="C209" s="1016" t="s">
        <v>124</v>
      </c>
      <c r="D209" s="1017"/>
      <c r="E209" s="248">
        <f>IF($C$200=0,0,SUM(E172:E176)/$C$200*1000)</f>
        <v>0</v>
      </c>
      <c r="F209" s="248">
        <f>IF($C$200=0,0,SUM(F172:F176)/$C$200*1000)</f>
        <v>0</v>
      </c>
      <c r="G209" s="248">
        <f t="shared" ref="G209:P209" si="96">IF($C$200=0,0,SUM(G172:G176)/$C$200*1000)</f>
        <v>0</v>
      </c>
      <c r="H209" s="248">
        <f t="shared" si="96"/>
        <v>0</v>
      </c>
      <c r="I209" s="248">
        <f t="shared" si="96"/>
        <v>0</v>
      </c>
      <c r="J209" s="248">
        <f t="shared" si="96"/>
        <v>0</v>
      </c>
      <c r="K209" s="248">
        <f t="shared" si="96"/>
        <v>0</v>
      </c>
      <c r="L209" s="248">
        <f t="shared" si="96"/>
        <v>0</v>
      </c>
      <c r="M209" s="248">
        <f t="shared" si="96"/>
        <v>0</v>
      </c>
      <c r="N209" s="248">
        <f t="shared" si="96"/>
        <v>0</v>
      </c>
      <c r="O209" s="248">
        <f t="shared" si="96"/>
        <v>0</v>
      </c>
      <c r="P209" s="248">
        <f t="shared" si="96"/>
        <v>0</v>
      </c>
      <c r="Q209" s="415">
        <f t="shared" si="91"/>
        <v>0</v>
      </c>
    </row>
    <row r="210" spans="2:17" ht="15" customHeight="1" thickBot="1">
      <c r="B210" s="416" t="s">
        <v>106</v>
      </c>
      <c r="C210" s="1014" t="s">
        <v>124</v>
      </c>
      <c r="D210" s="1015"/>
      <c r="E210" s="417">
        <f>IF($C$200=0,0,E194/$C$200*1000)</f>
        <v>0</v>
      </c>
      <c r="F210" s="417">
        <f t="shared" ref="F210:P210" si="97">IF($C$200=0,0,F194/$C$200*1000)</f>
        <v>0</v>
      </c>
      <c r="G210" s="417">
        <f t="shared" si="97"/>
        <v>0</v>
      </c>
      <c r="H210" s="417">
        <f t="shared" si="97"/>
        <v>0</v>
      </c>
      <c r="I210" s="417">
        <f t="shared" si="97"/>
        <v>0</v>
      </c>
      <c r="J210" s="417">
        <f t="shared" si="97"/>
        <v>0</v>
      </c>
      <c r="K210" s="417">
        <f t="shared" si="97"/>
        <v>0</v>
      </c>
      <c r="L210" s="417">
        <f t="shared" si="97"/>
        <v>0</v>
      </c>
      <c r="M210" s="417">
        <f t="shared" si="97"/>
        <v>0</v>
      </c>
      <c r="N210" s="417">
        <f t="shared" si="97"/>
        <v>0</v>
      </c>
      <c r="O210" s="417">
        <f t="shared" si="97"/>
        <v>0</v>
      </c>
      <c r="P210" s="417">
        <f t="shared" si="97"/>
        <v>0</v>
      </c>
      <c r="Q210" s="418">
        <f t="shared" si="91"/>
        <v>0</v>
      </c>
    </row>
    <row r="211" spans="2:17">
      <c r="B211" s="45"/>
      <c r="C211" s="45"/>
      <c r="D211" s="45"/>
      <c r="E211" s="45"/>
      <c r="F211" s="45"/>
      <c r="G211" s="45"/>
      <c r="H211" s="45"/>
      <c r="I211" s="45"/>
      <c r="J211" s="45"/>
      <c r="K211" s="45"/>
      <c r="L211" s="45"/>
      <c r="M211" s="45"/>
      <c r="N211" s="45"/>
      <c r="O211" s="45"/>
      <c r="P211" s="45"/>
      <c r="Q211" s="45"/>
    </row>
    <row r="212" spans="2:17">
      <c r="B212" s="36" t="s">
        <v>324</v>
      </c>
    </row>
    <row r="213" spans="2:17">
      <c r="B213" s="44"/>
      <c r="C213" s="44" t="s">
        <v>329</v>
      </c>
      <c r="E213" s="45"/>
      <c r="F213" s="45"/>
      <c r="G213" s="45"/>
    </row>
    <row r="214" spans="2:17">
      <c r="B214" s="44" t="s">
        <v>325</v>
      </c>
      <c r="C214" s="586">
        <f>SUM(T16:T16)+SUM(T18:T18)</f>
        <v>0</v>
      </c>
      <c r="D214" s="45"/>
      <c r="E214" s="45"/>
      <c r="F214" s="45"/>
      <c r="G214" s="45"/>
    </row>
    <row r="215" spans="2:17">
      <c r="B215" s="44" t="s">
        <v>101</v>
      </c>
      <c r="C215" s="586">
        <f>SUM(T20:T21)</f>
        <v>0</v>
      </c>
      <c r="D215" s="45"/>
      <c r="E215" s="45"/>
      <c r="F215" s="45"/>
      <c r="G215" s="45"/>
    </row>
    <row r="216" spans="2:17">
      <c r="B216" s="44" t="s">
        <v>102</v>
      </c>
      <c r="C216" s="586">
        <f>SUM(T23:T25)</f>
        <v>0</v>
      </c>
      <c r="D216" s="45"/>
      <c r="E216" s="45"/>
      <c r="F216" s="45"/>
      <c r="G216" s="45"/>
    </row>
    <row r="217" spans="2:17">
      <c r="B217" s="44" t="s">
        <v>98</v>
      </c>
      <c r="C217" s="586">
        <f>SUM(T27:T29)</f>
        <v>0</v>
      </c>
      <c r="D217" s="45"/>
      <c r="E217" s="45"/>
      <c r="F217" s="45"/>
      <c r="G217" s="45"/>
    </row>
    <row r="218" spans="2:17">
      <c r="B218" s="44"/>
      <c r="C218" s="586">
        <f>SUM(C214:C217)</f>
        <v>0</v>
      </c>
      <c r="D218" s="45" t="s">
        <v>330</v>
      </c>
      <c r="E218" s="45"/>
      <c r="F218" s="45"/>
      <c r="G218" s="45"/>
    </row>
    <row r="219" spans="2:17">
      <c r="B219" s="45"/>
      <c r="C219" s="45"/>
      <c r="D219" s="45"/>
      <c r="E219" s="45"/>
      <c r="F219" s="45"/>
      <c r="G219" s="45"/>
    </row>
  </sheetData>
  <sheetProtection formatCells="0" formatColumns="0" formatRows="0" insertColumns="0" insertRows="0" deleteColumns="0" deleteRows="0" selectLockedCells="1"/>
  <mergeCells count="95">
    <mergeCell ref="E3:E4"/>
    <mergeCell ref="F3:F4"/>
    <mergeCell ref="G3:G4"/>
    <mergeCell ref="H3:Q4"/>
    <mergeCell ref="G11:I13"/>
    <mergeCell ref="K11:S11"/>
    <mergeCell ref="B30:C30"/>
    <mergeCell ref="U11:V11"/>
    <mergeCell ref="K12:O12"/>
    <mergeCell ref="P12:S12"/>
    <mergeCell ref="K13:O13"/>
    <mergeCell ref="P13:S13"/>
    <mergeCell ref="B15:D15"/>
    <mergeCell ref="R15:S15"/>
    <mergeCell ref="B20:B21"/>
    <mergeCell ref="B22:C22"/>
    <mergeCell ref="B23:B25"/>
    <mergeCell ref="B26:C26"/>
    <mergeCell ref="B27:B29"/>
    <mergeCell ref="B17:C17"/>
    <mergeCell ref="B19:C19"/>
    <mergeCell ref="N78:P78"/>
    <mergeCell ref="B85:D85"/>
    <mergeCell ref="B35:D35"/>
    <mergeCell ref="R35:S35"/>
    <mergeCell ref="B36:B38"/>
    <mergeCell ref="B39:B40"/>
    <mergeCell ref="B41:B42"/>
    <mergeCell ref="B46:D46"/>
    <mergeCell ref="R46:T46"/>
    <mergeCell ref="B103:D103"/>
    <mergeCell ref="B57:B61"/>
    <mergeCell ref="C78:F82"/>
    <mergeCell ref="I78:J78"/>
    <mergeCell ref="K78:M78"/>
    <mergeCell ref="B87:B88"/>
    <mergeCell ref="B89:B91"/>
    <mergeCell ref="B92:B94"/>
    <mergeCell ref="B95:B97"/>
    <mergeCell ref="B99:B100"/>
    <mergeCell ref="H127:J127"/>
    <mergeCell ref="K127:M127"/>
    <mergeCell ref="B108:D108"/>
    <mergeCell ref="B110:B111"/>
    <mergeCell ref="B112:B114"/>
    <mergeCell ref="B115:B117"/>
    <mergeCell ref="B118:C118"/>
    <mergeCell ref="B119:C119"/>
    <mergeCell ref="C135:D135"/>
    <mergeCell ref="B120:B122"/>
    <mergeCell ref="B124:C124"/>
    <mergeCell ref="C127:D129"/>
    <mergeCell ref="F127:G127"/>
    <mergeCell ref="C130:D130"/>
    <mergeCell ref="C131:D131"/>
    <mergeCell ref="C132:D132"/>
    <mergeCell ref="C133:D133"/>
    <mergeCell ref="C134:D134"/>
    <mergeCell ref="P143:P144"/>
    <mergeCell ref="C146:D146"/>
    <mergeCell ref="C136:D136"/>
    <mergeCell ref="C137:D137"/>
    <mergeCell ref="C138:D138"/>
    <mergeCell ref="C139:D139"/>
    <mergeCell ref="C140:D141"/>
    <mergeCell ref="C143:D145"/>
    <mergeCell ref="C152:D152"/>
    <mergeCell ref="F143:G143"/>
    <mergeCell ref="H143:J143"/>
    <mergeCell ref="K143:M143"/>
    <mergeCell ref="N143:N144"/>
    <mergeCell ref="C147:D147"/>
    <mergeCell ref="C148:D148"/>
    <mergeCell ref="C149:D149"/>
    <mergeCell ref="C150:D150"/>
    <mergeCell ref="C151:D151"/>
    <mergeCell ref="C203:D203"/>
    <mergeCell ref="C153:D153"/>
    <mergeCell ref="C154:D154"/>
    <mergeCell ref="C155:D155"/>
    <mergeCell ref="C156:D156"/>
    <mergeCell ref="C157:D157"/>
    <mergeCell ref="C158:D158"/>
    <mergeCell ref="B161:D161"/>
    <mergeCell ref="B172:B176"/>
    <mergeCell ref="B194:C194"/>
    <mergeCell ref="B201:D201"/>
    <mergeCell ref="C202:D202"/>
    <mergeCell ref="C210:D210"/>
    <mergeCell ref="C204:D204"/>
    <mergeCell ref="C205:D205"/>
    <mergeCell ref="C206:D206"/>
    <mergeCell ref="C207:D207"/>
    <mergeCell ref="C208:D208"/>
    <mergeCell ref="C209:D209"/>
  </mergeCells>
  <phoneticPr fontId="3"/>
  <conditionalFormatting sqref="R16 R18">
    <cfRule type="cellIs" dxfId="26" priority="11" operator="notEqual">
      <formula>0.00864</formula>
    </cfRule>
  </conditionalFormatting>
  <conditionalFormatting sqref="R20">
    <cfRule type="cellIs" dxfId="25" priority="1" operator="notEqual">
      <formula>0.04</formula>
    </cfRule>
  </conditionalFormatting>
  <conditionalFormatting sqref="R36:R39">
    <cfRule type="cellIs" dxfId="24" priority="3" operator="notEqual">
      <formula>0.00864</formula>
    </cfRule>
  </conditionalFormatting>
  <conditionalFormatting sqref="R41:R42">
    <cfRule type="cellIs" dxfId="23" priority="2" operator="notEqual">
      <formula>0.00864</formula>
    </cfRule>
  </conditionalFormatting>
  <conditionalFormatting sqref="U20">
    <cfRule type="cellIs" dxfId="22" priority="9" operator="notEqual">
      <formula>0.014</formula>
    </cfRule>
  </conditionalFormatting>
  <conditionalFormatting sqref="U23">
    <cfRule type="cellIs" dxfId="21" priority="8" operator="notEqual">
      <formula>0.0193</formula>
    </cfRule>
  </conditionalFormatting>
  <conditionalFormatting sqref="U24">
    <cfRule type="cellIs" dxfId="20" priority="7" operator="notEqual">
      <formula>0.0188</formula>
    </cfRule>
  </conditionalFormatting>
  <conditionalFormatting sqref="U25">
    <cfRule type="cellIs" dxfId="19" priority="6" operator="notEqual">
      <formula>0.0187</formula>
    </cfRule>
  </conditionalFormatting>
  <conditionalFormatting sqref="U27">
    <cfRule type="cellIs" dxfId="18" priority="5" operator="notEqual">
      <formula>0.0532</formula>
    </cfRule>
  </conditionalFormatting>
  <dataValidations count="2">
    <dataValidation showInputMessage="1" showErrorMessage="1" sqref="C98 C57 C172" xr:uid="{000A1812-CCCD-425F-BFC2-6B25E2AA246E}"/>
    <dataValidation type="list" allowBlank="1" showInputMessage="1" showErrorMessage="1" sqref="K11:S11" xr:uid="{ECE9500D-E232-4118-AD22-B9096123682D}">
      <formula1>"LPガス（0.458m3/kg  50.1MJ/kg）,プロパン（0.502m3/kg  50.3MJ/kg）,ブタン（0.355m3/kg  49.4MJ/kg）"</formula1>
    </dataValidation>
  </dataValidations>
  <printOptions horizontalCentered="1"/>
  <pageMargins left="0.39370078740157483" right="0.39370078740157483" top="0.55118110236220474" bottom="0.55118110236220474" header="0.31496062992125984" footer="0.31496062992125984"/>
  <pageSetup paperSize="9" scale="79" fitToHeight="0" orientation="landscape" r:id="rId1"/>
  <headerFooter>
    <oddFooter>&amp;C月別実績(3回目)</oddFooter>
  </headerFooter>
  <rowBreaks count="7" manualBreakCount="7">
    <brk id="31" min="1" max="21" man="1"/>
    <brk id="61" min="1" max="21" man="1"/>
    <brk id="83" min="1" max="21" man="1"/>
    <brk id="106" min="1" max="21" man="1"/>
    <brk id="141" min="1" max="21" man="1"/>
    <brk id="171" min="1" max="21" man="1"/>
    <brk id="199" min="1" max="21"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F0DBB-4095-4C86-888A-4D2018BD7F29}">
  <sheetPr>
    <tabColor rgb="FFFFC000"/>
    <pageSetUpPr fitToPage="1"/>
  </sheetPr>
  <dimension ref="B1:AC219"/>
  <sheetViews>
    <sheetView view="pageBreakPreview" zoomScaleNormal="120" zoomScaleSheetLayoutView="100" zoomScalePageLayoutView="120" workbookViewId="0">
      <selection activeCell="F3" sqref="F3:F4"/>
    </sheetView>
  </sheetViews>
  <sheetFormatPr defaultColWidth="12.3984375" defaultRowHeight="16.5"/>
  <cols>
    <col min="1" max="1" width="1.59765625" style="36" customWidth="1"/>
    <col min="2" max="2" width="8.09765625" style="36" customWidth="1"/>
    <col min="3" max="3" width="9.69921875" style="36" customWidth="1"/>
    <col min="4" max="4" width="4.69921875" style="36" customWidth="1"/>
    <col min="5" max="16" width="5.8984375" style="36" customWidth="1"/>
    <col min="17" max="21" width="6.296875" style="36" customWidth="1"/>
    <col min="22" max="22" width="8.09765625" style="36" customWidth="1"/>
    <col min="23" max="23" width="11.3984375" style="36" customWidth="1"/>
    <col min="24" max="24" width="11.09765625" style="36" customWidth="1"/>
    <col min="25" max="25" width="5.59765625" style="36" customWidth="1"/>
    <col min="26" max="41" width="8.09765625" style="36" customWidth="1"/>
    <col min="42" max="42" width="6.09765625" style="36" customWidth="1"/>
    <col min="43" max="43" width="7.09765625" style="36" customWidth="1"/>
    <col min="44" max="44" width="6.09765625" style="36" customWidth="1"/>
    <col min="45" max="59" width="8.09765625" style="36" customWidth="1"/>
    <col min="60" max="16384" width="12.3984375" style="36"/>
  </cols>
  <sheetData>
    <row r="1" spans="2:29" ht="20.25" customHeight="1">
      <c r="B1" s="540"/>
      <c r="C1" s="462"/>
      <c r="U1" s="848">
        <f>事業報告書!$J$10</f>
        <v>0</v>
      </c>
    </row>
    <row r="2" spans="2:29" ht="9.75" customHeight="1" thickBot="1"/>
    <row r="3" spans="2:29" ht="12.75" customHeight="1">
      <c r="E3" s="1129" t="s">
        <v>337</v>
      </c>
      <c r="F3" s="1131"/>
      <c r="G3" s="1133" t="s">
        <v>339</v>
      </c>
      <c r="H3" s="1135" t="s">
        <v>454</v>
      </c>
      <c r="I3" s="1135"/>
      <c r="J3" s="1135"/>
      <c r="K3" s="1135"/>
      <c r="L3" s="1135"/>
      <c r="M3" s="1135"/>
      <c r="N3" s="1135"/>
      <c r="O3" s="1135"/>
      <c r="P3" s="1135"/>
      <c r="Q3" s="1135"/>
    </row>
    <row r="4" spans="2:29" ht="15" customHeight="1" thickBot="1">
      <c r="E4" s="1130"/>
      <c r="F4" s="1132"/>
      <c r="G4" s="1134"/>
      <c r="H4" s="1136"/>
      <c r="I4" s="1136"/>
      <c r="J4" s="1136"/>
      <c r="K4" s="1136"/>
      <c r="L4" s="1136"/>
      <c r="M4" s="1136"/>
      <c r="N4" s="1136"/>
      <c r="O4" s="1136"/>
      <c r="P4" s="1136"/>
      <c r="Q4" s="1136"/>
    </row>
    <row r="5" spans="2:29" ht="18.95" customHeight="1">
      <c r="B5" s="470" t="s">
        <v>195</v>
      </c>
      <c r="C5" s="478"/>
      <c r="D5" s="478"/>
    </row>
    <row r="6" spans="2:29">
      <c r="B6" s="37"/>
    </row>
    <row r="7" spans="2:29">
      <c r="B7" s="37" t="s">
        <v>185</v>
      </c>
      <c r="V7" s="784"/>
    </row>
    <row r="8" spans="2:29" ht="10.5" customHeight="1"/>
    <row r="9" spans="2:29">
      <c r="B9" s="38" t="s">
        <v>78</v>
      </c>
      <c r="C9" s="39"/>
      <c r="E9" s="37" t="s">
        <v>266</v>
      </c>
      <c r="F9" s="39"/>
      <c r="G9" s="40"/>
      <c r="H9" s="40"/>
      <c r="I9" s="40"/>
      <c r="J9" s="40"/>
      <c r="K9" s="40"/>
      <c r="L9" s="41"/>
      <c r="M9" s="42"/>
      <c r="N9" s="39"/>
      <c r="O9" s="41"/>
      <c r="P9" s="42"/>
      <c r="Q9" s="39"/>
      <c r="R9" s="39"/>
      <c r="S9" s="43"/>
      <c r="T9" s="43"/>
    </row>
    <row r="10" spans="2:29" ht="9.75" customHeight="1" thickBot="1">
      <c r="B10" s="38"/>
      <c r="C10" s="39"/>
      <c r="E10" s="37"/>
      <c r="F10" s="39"/>
      <c r="G10" s="40"/>
      <c r="H10" s="40"/>
      <c r="I10" s="40"/>
      <c r="J10" s="40"/>
      <c r="K10" s="40"/>
      <c r="L10" s="41"/>
      <c r="M10" s="42"/>
      <c r="N10" s="39"/>
      <c r="O10" s="41"/>
      <c r="P10" s="42"/>
      <c r="Q10" s="39"/>
      <c r="R10" s="39"/>
      <c r="S10" s="43"/>
      <c r="T10" s="43"/>
    </row>
    <row r="11" spans="2:29" ht="16.5" customHeight="1" thickBot="1">
      <c r="B11" s="38"/>
      <c r="C11" s="39"/>
      <c r="E11" s="37"/>
      <c r="F11" s="39"/>
      <c r="G11" s="1137" t="s">
        <v>259</v>
      </c>
      <c r="H11" s="1137"/>
      <c r="I11" s="1137"/>
      <c r="J11" s="40"/>
      <c r="K11" s="1138" t="s">
        <v>485</v>
      </c>
      <c r="L11" s="1139"/>
      <c r="M11" s="1139"/>
      <c r="N11" s="1139"/>
      <c r="O11" s="1139"/>
      <c r="P11" s="1139"/>
      <c r="Q11" s="1139"/>
      <c r="R11" s="1139"/>
      <c r="S11" s="1140"/>
      <c r="T11" s="43"/>
      <c r="U11" s="1117" t="s">
        <v>323</v>
      </c>
      <c r="V11" s="1118"/>
    </row>
    <row r="12" spans="2:29" ht="17.25" thickBot="1">
      <c r="B12" s="38"/>
      <c r="C12" s="39"/>
      <c r="E12" s="37"/>
      <c r="F12" s="39"/>
      <c r="G12" s="1137"/>
      <c r="H12" s="1137"/>
      <c r="I12" s="1137"/>
      <c r="J12" s="40"/>
      <c r="K12" s="1119" t="s">
        <v>210</v>
      </c>
      <c r="L12" s="1096"/>
      <c r="M12" s="1096"/>
      <c r="N12" s="1096"/>
      <c r="O12" s="1097"/>
      <c r="P12" s="1095" t="s">
        <v>211</v>
      </c>
      <c r="Q12" s="1096"/>
      <c r="R12" s="1096"/>
      <c r="S12" s="1120"/>
      <c r="T12" s="43"/>
      <c r="U12" s="574">
        <v>0.438</v>
      </c>
      <c r="V12" s="573" t="s">
        <v>199</v>
      </c>
    </row>
    <row r="13" spans="2:29" ht="17.25" thickBot="1">
      <c r="B13" s="38"/>
      <c r="C13" s="39"/>
      <c r="E13" s="37"/>
      <c r="F13" s="39"/>
      <c r="G13" s="1137"/>
      <c r="H13" s="1137"/>
      <c r="I13" s="1137"/>
      <c r="J13" s="40"/>
      <c r="K13" s="1121">
        <f>IF(COUNTIF(K11,"LPガス*"),0.458,IF(COUNTIF(K11,"プロパン*"),0.502,IF(COUNTIF(K11,"ブタン*"),0.355)))</f>
        <v>0.45800000000000002</v>
      </c>
      <c r="L13" s="1122"/>
      <c r="M13" s="1122"/>
      <c r="N13" s="1122"/>
      <c r="O13" s="1123"/>
      <c r="P13" s="1124">
        <f>IF(COUNTIF(K11,"LPガス*"),50.1,IF(COUNTIF(K11,"プロパン*"),50.3,IF(COUNTIF(K11,"ブタン*"),49.4)))</f>
        <v>50.1</v>
      </c>
      <c r="Q13" s="1122"/>
      <c r="R13" s="1122"/>
      <c r="S13" s="1125"/>
      <c r="T13" s="43"/>
    </row>
    <row r="14" spans="2:29" ht="11.25" customHeight="1" thickBot="1">
      <c r="B14" s="38"/>
      <c r="C14" s="39"/>
      <c r="D14" s="37"/>
      <c r="E14" s="39"/>
      <c r="F14" s="39"/>
      <c r="G14" s="40"/>
      <c r="H14" s="40"/>
      <c r="I14" s="40"/>
      <c r="J14" s="40"/>
      <c r="K14" s="40"/>
      <c r="L14" s="41"/>
      <c r="M14" s="42"/>
      <c r="N14" s="39"/>
      <c r="O14" s="41"/>
      <c r="P14" s="42"/>
      <c r="Q14" s="39"/>
      <c r="R14" s="39"/>
      <c r="S14" s="43"/>
      <c r="T14" s="43"/>
    </row>
    <row r="15" spans="2:29" ht="24.75">
      <c r="B15" s="1026"/>
      <c r="C15" s="1027"/>
      <c r="D15" s="1028"/>
      <c r="E15" s="349" t="s">
        <v>48</v>
      </c>
      <c r="F15" s="350" t="s">
        <v>49</v>
      </c>
      <c r="G15" s="350" t="s">
        <v>50</v>
      </c>
      <c r="H15" s="350" t="s">
        <v>51</v>
      </c>
      <c r="I15" s="350" t="s">
        <v>52</v>
      </c>
      <c r="J15" s="350" t="s">
        <v>53</v>
      </c>
      <c r="K15" s="350" t="s">
        <v>54</v>
      </c>
      <c r="L15" s="350" t="s">
        <v>55</v>
      </c>
      <c r="M15" s="350" t="s">
        <v>56</v>
      </c>
      <c r="N15" s="350" t="s">
        <v>57</v>
      </c>
      <c r="O15" s="350" t="s">
        <v>58</v>
      </c>
      <c r="P15" s="351" t="s">
        <v>59</v>
      </c>
      <c r="Q15" s="352" t="s">
        <v>39</v>
      </c>
      <c r="R15" s="1104" t="s">
        <v>60</v>
      </c>
      <c r="S15" s="1105"/>
      <c r="T15" s="432" t="s">
        <v>217</v>
      </c>
      <c r="U15" s="512" t="s">
        <v>308</v>
      </c>
      <c r="V15" s="45"/>
    </row>
    <row r="16" spans="2:29">
      <c r="B16" s="742" t="s">
        <v>258</v>
      </c>
      <c r="C16" s="46" t="s">
        <v>483</v>
      </c>
      <c r="D16" s="47" t="s">
        <v>105</v>
      </c>
      <c r="E16" s="157"/>
      <c r="F16" s="157"/>
      <c r="G16" s="157"/>
      <c r="H16" s="157"/>
      <c r="I16" s="157"/>
      <c r="J16" s="157"/>
      <c r="K16" s="157"/>
      <c r="L16" s="157"/>
      <c r="M16" s="157"/>
      <c r="N16" s="157"/>
      <c r="O16" s="157"/>
      <c r="P16" s="157"/>
      <c r="Q16" s="179">
        <f t="shared" ref="Q16:Q30" si="0">SUM(E16:P16)</f>
        <v>0</v>
      </c>
      <c r="R16" s="544">
        <v>8.6400000000000001E-3</v>
      </c>
      <c r="S16" s="133" t="s">
        <v>61</v>
      </c>
      <c r="T16" s="584">
        <f>Q16*U16</f>
        <v>0</v>
      </c>
      <c r="U16" s="575">
        <f>$U$12</f>
        <v>0.438</v>
      </c>
      <c r="V16" s="45" t="s">
        <v>199</v>
      </c>
      <c r="W16" s="49" t="s">
        <v>148</v>
      </c>
      <c r="AC16" s="36">
        <f>Q16*R16</f>
        <v>0</v>
      </c>
    </row>
    <row r="17" spans="2:29">
      <c r="B17" s="1127" t="s">
        <v>505</v>
      </c>
      <c r="C17" s="1128"/>
      <c r="D17" s="57" t="s">
        <v>62</v>
      </c>
      <c r="E17" s="157"/>
      <c r="F17" s="157"/>
      <c r="G17" s="157"/>
      <c r="H17" s="157"/>
      <c r="I17" s="157"/>
      <c r="J17" s="157"/>
      <c r="K17" s="157"/>
      <c r="L17" s="157"/>
      <c r="M17" s="157"/>
      <c r="N17" s="157"/>
      <c r="O17" s="157"/>
      <c r="P17" s="801"/>
      <c r="Q17" s="179">
        <f t="shared" si="0"/>
        <v>0</v>
      </c>
      <c r="R17" s="58"/>
      <c r="S17" s="59"/>
      <c r="T17" s="194"/>
      <c r="U17" s="353"/>
      <c r="V17" s="45"/>
      <c r="W17" s="49"/>
    </row>
    <row r="18" spans="2:29">
      <c r="B18" s="742" t="s">
        <v>257</v>
      </c>
      <c r="C18" s="46" t="s">
        <v>484</v>
      </c>
      <c r="D18" s="47" t="s">
        <v>105</v>
      </c>
      <c r="E18" s="181"/>
      <c r="F18" s="157"/>
      <c r="G18" s="157"/>
      <c r="H18" s="157"/>
      <c r="I18" s="157"/>
      <c r="J18" s="157"/>
      <c r="K18" s="157"/>
      <c r="L18" s="157"/>
      <c r="M18" s="157"/>
      <c r="N18" s="157"/>
      <c r="O18" s="157"/>
      <c r="P18" s="182"/>
      <c r="Q18" s="218">
        <f>SUM(E18:P18)</f>
        <v>0</v>
      </c>
      <c r="R18" s="780">
        <v>8.6400000000000001E-3</v>
      </c>
      <c r="S18" s="133" t="s">
        <v>61</v>
      </c>
      <c r="T18" s="585">
        <f>Q18*U18</f>
        <v>0</v>
      </c>
      <c r="U18" s="575">
        <f>$U$12</f>
        <v>0.438</v>
      </c>
      <c r="V18" s="45" t="s">
        <v>199</v>
      </c>
      <c r="AC18" s="36">
        <f>Q18*R18</f>
        <v>0</v>
      </c>
    </row>
    <row r="19" spans="2:29">
      <c r="B19" s="1127" t="s">
        <v>505</v>
      </c>
      <c r="C19" s="1128"/>
      <c r="D19" s="57" t="s">
        <v>62</v>
      </c>
      <c r="E19" s="157"/>
      <c r="F19" s="157"/>
      <c r="G19" s="157"/>
      <c r="H19" s="157"/>
      <c r="I19" s="157"/>
      <c r="J19" s="157"/>
      <c r="K19" s="157"/>
      <c r="L19" s="157"/>
      <c r="M19" s="157"/>
      <c r="N19" s="157"/>
      <c r="O19" s="157"/>
      <c r="P19" s="801"/>
      <c r="Q19" s="179">
        <f t="shared" ref="Q19" si="1">SUM(E19:P19)</f>
        <v>0</v>
      </c>
      <c r="R19" s="58"/>
      <c r="S19" s="59"/>
      <c r="T19" s="194"/>
      <c r="U19" s="353"/>
      <c r="V19" s="45"/>
    </row>
    <row r="20" spans="2:29">
      <c r="B20" s="1098" t="s">
        <v>63</v>
      </c>
      <c r="C20" s="46" t="s">
        <v>209</v>
      </c>
      <c r="D20" s="47" t="s">
        <v>64</v>
      </c>
      <c r="E20" s="471"/>
      <c r="F20" s="472"/>
      <c r="G20" s="472"/>
      <c r="H20" s="472"/>
      <c r="I20" s="472"/>
      <c r="J20" s="472"/>
      <c r="K20" s="472"/>
      <c r="L20" s="472"/>
      <c r="M20" s="472"/>
      <c r="N20" s="472"/>
      <c r="O20" s="472"/>
      <c r="P20" s="472"/>
      <c r="Q20" s="158">
        <f t="shared" si="0"/>
        <v>0</v>
      </c>
      <c r="R20" s="777">
        <v>0.04</v>
      </c>
      <c r="S20" s="48" t="s">
        <v>65</v>
      </c>
      <c r="T20" s="581">
        <f>Q20*R20*U20*(44/12)*1000</f>
        <v>0</v>
      </c>
      <c r="U20" s="781">
        <v>1.4E-2</v>
      </c>
      <c r="V20" s="45" t="s">
        <v>208</v>
      </c>
      <c r="AC20" s="36">
        <f>Q20*R20</f>
        <v>0</v>
      </c>
    </row>
    <row r="21" spans="2:29">
      <c r="B21" s="1126"/>
      <c r="C21" s="54" t="s">
        <v>66</v>
      </c>
      <c r="D21" s="51" t="s">
        <v>642</v>
      </c>
      <c r="E21" s="177"/>
      <c r="F21" s="183"/>
      <c r="G21" s="183"/>
      <c r="H21" s="183"/>
      <c r="I21" s="183"/>
      <c r="J21" s="183"/>
      <c r="K21" s="183"/>
      <c r="L21" s="178"/>
      <c r="M21" s="473"/>
      <c r="N21" s="473"/>
      <c r="O21" s="473"/>
      <c r="P21" s="473"/>
      <c r="Q21" s="174">
        <f t="shared" si="0"/>
        <v>0</v>
      </c>
      <c r="R21" s="548">
        <f>$P$13/1000</f>
        <v>5.0099999999999999E-2</v>
      </c>
      <c r="S21" s="56" t="s">
        <v>212</v>
      </c>
      <c r="T21" s="582">
        <f>Q21*R21*U21*(44/12)*1000</f>
        <v>0</v>
      </c>
      <c r="U21" s="486">
        <f>IF(R21=0.0501,0.0163,IF(R21=0.0503,0.0162,IF(R21=0.0494,0.0167)))</f>
        <v>1.6299999999999999E-2</v>
      </c>
      <c r="V21" s="45" t="s">
        <v>208</v>
      </c>
      <c r="AC21" s="36">
        <f>Q21*R21</f>
        <v>0</v>
      </c>
    </row>
    <row r="22" spans="2:29">
      <c r="B22" s="1084" t="s">
        <v>68</v>
      </c>
      <c r="C22" s="1085"/>
      <c r="D22" s="57" t="s">
        <v>62</v>
      </c>
      <c r="E22" s="479"/>
      <c r="F22" s="480"/>
      <c r="G22" s="480"/>
      <c r="H22" s="480"/>
      <c r="I22" s="480"/>
      <c r="J22" s="480"/>
      <c r="K22" s="480"/>
      <c r="L22" s="480"/>
      <c r="M22" s="480"/>
      <c r="N22" s="480"/>
      <c r="O22" s="480"/>
      <c r="P22" s="481"/>
      <c r="Q22" s="180">
        <f t="shared" si="0"/>
        <v>0</v>
      </c>
      <c r="R22" s="58"/>
      <c r="S22" s="59"/>
      <c r="T22" s="194"/>
      <c r="U22" s="353"/>
      <c r="V22" s="45"/>
    </row>
    <row r="23" spans="2:29">
      <c r="B23" s="1081" t="s">
        <v>69</v>
      </c>
      <c r="C23" s="46" t="s">
        <v>206</v>
      </c>
      <c r="D23" s="47" t="s">
        <v>70</v>
      </c>
      <c r="E23" s="184"/>
      <c r="F23" s="185"/>
      <c r="G23" s="185"/>
      <c r="H23" s="185"/>
      <c r="I23" s="185"/>
      <c r="J23" s="185"/>
      <c r="K23" s="185"/>
      <c r="L23" s="186"/>
      <c r="M23" s="474"/>
      <c r="N23" s="474"/>
      <c r="O23" s="474"/>
      <c r="P23" s="474"/>
      <c r="Q23" s="187">
        <f t="shared" si="0"/>
        <v>0</v>
      </c>
      <c r="R23" s="132">
        <v>3.8899999999999997E-2</v>
      </c>
      <c r="S23" s="48" t="s">
        <v>71</v>
      </c>
      <c r="T23" s="581">
        <f>Q23*R23*U23*(44/12)*1000</f>
        <v>0</v>
      </c>
      <c r="U23" s="782">
        <v>1.9300000000000001E-2</v>
      </c>
      <c r="V23" s="45" t="s">
        <v>208</v>
      </c>
      <c r="AC23" s="36">
        <f>Q23*R23</f>
        <v>0</v>
      </c>
    </row>
    <row r="24" spans="2:29">
      <c r="B24" s="1083"/>
      <c r="C24" s="50" t="s">
        <v>205</v>
      </c>
      <c r="D24" s="51" t="s">
        <v>207</v>
      </c>
      <c r="E24" s="168"/>
      <c r="F24" s="176"/>
      <c r="G24" s="176"/>
      <c r="H24" s="176"/>
      <c r="I24" s="176"/>
      <c r="J24" s="176"/>
      <c r="K24" s="176"/>
      <c r="L24" s="169"/>
      <c r="M24" s="475"/>
      <c r="N24" s="475"/>
      <c r="O24" s="475"/>
      <c r="P24" s="475"/>
      <c r="Q24" s="152">
        <f>SUM(E24:P24)</f>
        <v>0</v>
      </c>
      <c r="R24" s="777">
        <v>3.7999999999999999E-2</v>
      </c>
      <c r="S24" s="53" t="s">
        <v>71</v>
      </c>
      <c r="T24" s="583">
        <f>Q24*R24*U24*(44/12)*1000</f>
        <v>0</v>
      </c>
      <c r="U24" s="783">
        <v>1.8800000000000001E-2</v>
      </c>
      <c r="V24" s="45" t="s">
        <v>208</v>
      </c>
      <c r="AC24" s="36">
        <f>Q24*R24</f>
        <v>0</v>
      </c>
    </row>
    <row r="25" spans="2:29">
      <c r="B25" s="1083"/>
      <c r="C25" s="50" t="s">
        <v>72</v>
      </c>
      <c r="D25" s="51" t="s">
        <v>70</v>
      </c>
      <c r="E25" s="177"/>
      <c r="F25" s="183"/>
      <c r="G25" s="183"/>
      <c r="H25" s="183"/>
      <c r="I25" s="183"/>
      <c r="J25" s="183"/>
      <c r="K25" s="183"/>
      <c r="L25" s="178"/>
      <c r="M25" s="473"/>
      <c r="N25" s="473"/>
      <c r="O25" s="473"/>
      <c r="P25" s="473"/>
      <c r="Q25" s="174">
        <f t="shared" si="0"/>
        <v>0</v>
      </c>
      <c r="R25" s="52">
        <v>3.6499999999999998E-2</v>
      </c>
      <c r="S25" s="53" t="s">
        <v>71</v>
      </c>
      <c r="T25" s="583">
        <f>Q25*R25*U25*(44/12)*1000</f>
        <v>0</v>
      </c>
      <c r="U25" s="783">
        <v>1.8700000000000001E-2</v>
      </c>
      <c r="V25" s="45" t="s">
        <v>208</v>
      </c>
      <c r="AC25" s="36">
        <f>Q25*R25</f>
        <v>0</v>
      </c>
    </row>
    <row r="26" spans="2:29">
      <c r="B26" s="1084" t="s">
        <v>73</v>
      </c>
      <c r="C26" s="1085"/>
      <c r="D26" s="57" t="s">
        <v>62</v>
      </c>
      <c r="E26" s="479"/>
      <c r="F26" s="480"/>
      <c r="G26" s="480"/>
      <c r="H26" s="480"/>
      <c r="I26" s="480"/>
      <c r="J26" s="480"/>
      <c r="K26" s="480"/>
      <c r="L26" s="480"/>
      <c r="M26" s="480"/>
      <c r="N26" s="480"/>
      <c r="O26" s="480"/>
      <c r="P26" s="481"/>
      <c r="Q26" s="180">
        <f t="shared" si="0"/>
        <v>0</v>
      </c>
      <c r="R26" s="58"/>
      <c r="S26" s="59"/>
      <c r="T26" s="194"/>
      <c r="U26" s="353"/>
      <c r="V26" s="45"/>
    </row>
    <row r="27" spans="2:29">
      <c r="B27" s="1081" t="s">
        <v>26</v>
      </c>
      <c r="C27" s="46" t="s">
        <v>74</v>
      </c>
      <c r="D27" s="47" t="s">
        <v>75</v>
      </c>
      <c r="E27" s="184"/>
      <c r="F27" s="185"/>
      <c r="G27" s="185"/>
      <c r="H27" s="185"/>
      <c r="I27" s="185"/>
      <c r="J27" s="185"/>
      <c r="K27" s="185"/>
      <c r="L27" s="186"/>
      <c r="M27" s="474"/>
      <c r="N27" s="474"/>
      <c r="O27" s="474"/>
      <c r="P27" s="474"/>
      <c r="Q27" s="187">
        <f t="shared" si="0"/>
        <v>0</v>
      </c>
      <c r="R27" s="514"/>
      <c r="S27" s="60" t="s">
        <v>76</v>
      </c>
      <c r="T27" s="581">
        <f>Q27*U27</f>
        <v>0</v>
      </c>
      <c r="U27" s="782">
        <v>5.3199999999999997E-2</v>
      </c>
      <c r="V27" s="45" t="s">
        <v>147</v>
      </c>
      <c r="AC27" s="36">
        <f>Q27*R27</f>
        <v>0</v>
      </c>
    </row>
    <row r="28" spans="2:29">
      <c r="B28" s="1083"/>
      <c r="C28" s="482" t="s">
        <v>440</v>
      </c>
      <c r="D28" s="65" t="s">
        <v>218</v>
      </c>
      <c r="E28" s="171"/>
      <c r="F28" s="171"/>
      <c r="G28" s="171"/>
      <c r="H28" s="171"/>
      <c r="I28" s="171"/>
      <c r="J28" s="171"/>
      <c r="K28" s="171"/>
      <c r="L28" s="172"/>
      <c r="M28" s="476"/>
      <c r="N28" s="476"/>
      <c r="O28" s="476"/>
      <c r="P28" s="476"/>
      <c r="Q28" s="152">
        <f t="shared" si="0"/>
        <v>0</v>
      </c>
      <c r="R28" s="515"/>
      <c r="S28" s="517"/>
      <c r="T28" s="487" t="str">
        <f>IF(U28="","",Q28*R28*U28*(44/12)*1000)</f>
        <v/>
      </c>
      <c r="U28" s="518"/>
      <c r="V28" s="250" t="s">
        <v>208</v>
      </c>
      <c r="AC28" s="36">
        <f>Q28*R28</f>
        <v>0</v>
      </c>
    </row>
    <row r="29" spans="2:29">
      <c r="B29" s="1082"/>
      <c r="C29" s="483" t="s">
        <v>441</v>
      </c>
      <c r="D29" s="61" t="s">
        <v>219</v>
      </c>
      <c r="E29" s="165"/>
      <c r="F29" s="165"/>
      <c r="G29" s="165"/>
      <c r="H29" s="165"/>
      <c r="I29" s="165"/>
      <c r="J29" s="165"/>
      <c r="K29" s="165"/>
      <c r="L29" s="166"/>
      <c r="M29" s="477"/>
      <c r="N29" s="477"/>
      <c r="O29" s="477"/>
      <c r="P29" s="477"/>
      <c r="Q29" s="188">
        <f>SUM(E29:P29)</f>
        <v>0</v>
      </c>
      <c r="R29" s="516"/>
      <c r="S29" s="519"/>
      <c r="T29" s="488" t="str">
        <f>IF(U29="","",Q29*R29*U29*(44/12)*1000)</f>
        <v/>
      </c>
      <c r="U29" s="520"/>
      <c r="V29" s="250" t="s">
        <v>208</v>
      </c>
      <c r="AC29" s="36">
        <f>Q29*R29</f>
        <v>0</v>
      </c>
    </row>
    <row r="30" spans="2:29" ht="17.25" thickBot="1">
      <c r="B30" s="1115" t="s">
        <v>77</v>
      </c>
      <c r="C30" s="1116"/>
      <c r="D30" s="354" t="s">
        <v>62</v>
      </c>
      <c r="E30" s="355"/>
      <c r="F30" s="356"/>
      <c r="G30" s="356"/>
      <c r="H30" s="356"/>
      <c r="I30" s="356"/>
      <c r="J30" s="356"/>
      <c r="K30" s="356"/>
      <c r="L30" s="356"/>
      <c r="M30" s="356"/>
      <c r="N30" s="356"/>
      <c r="O30" s="356"/>
      <c r="P30" s="356"/>
      <c r="Q30" s="357">
        <f t="shared" si="0"/>
        <v>0</v>
      </c>
      <c r="R30" s="358"/>
      <c r="S30" s="359"/>
      <c r="T30" s="360"/>
      <c r="U30" s="361"/>
      <c r="V30" s="45"/>
      <c r="AC30" s="36">
        <f>Q30*R30</f>
        <v>0</v>
      </c>
    </row>
    <row r="31" spans="2:29">
      <c r="T31" s="196"/>
    </row>
    <row r="32" spans="2:29" ht="16.5" customHeight="1">
      <c r="B32" s="38" t="s">
        <v>87</v>
      </c>
      <c r="C32" s="39"/>
      <c r="D32" s="63" t="s">
        <v>79</v>
      </c>
      <c r="E32" s="64"/>
      <c r="F32" s="64"/>
      <c r="G32" s="64"/>
      <c r="H32" s="64"/>
      <c r="I32" s="64"/>
      <c r="J32" s="64"/>
      <c r="K32" s="64"/>
      <c r="L32" s="64"/>
      <c r="M32" s="64"/>
      <c r="N32" s="64"/>
      <c r="O32" s="64"/>
      <c r="P32" s="64"/>
      <c r="Q32" s="64"/>
      <c r="R32" s="40"/>
      <c r="S32" s="40"/>
      <c r="T32" s="40"/>
      <c r="U32" s="458">
        <f>事業報告書!$J$10</f>
        <v>0</v>
      </c>
    </row>
    <row r="33" spans="2:23">
      <c r="B33" s="37"/>
      <c r="C33" s="39"/>
      <c r="D33" s="63"/>
      <c r="E33" s="64"/>
      <c r="F33" s="64"/>
      <c r="G33" s="64"/>
      <c r="H33" s="64"/>
      <c r="I33" s="64"/>
      <c r="J33" s="64"/>
      <c r="K33" s="64"/>
      <c r="L33" s="64"/>
      <c r="M33" s="64"/>
      <c r="N33" s="64"/>
      <c r="O33" s="64"/>
      <c r="P33" s="64"/>
      <c r="Q33" s="64"/>
      <c r="R33" s="40"/>
      <c r="S33" s="40"/>
      <c r="T33" s="40"/>
    </row>
    <row r="34" spans="2:23" ht="17.25" thickBot="1">
      <c r="B34" s="37" t="s">
        <v>186</v>
      </c>
      <c r="C34" s="39"/>
      <c r="D34" s="63"/>
      <c r="E34" s="64"/>
      <c r="F34" s="64"/>
      <c r="G34" s="64"/>
      <c r="H34" s="64"/>
      <c r="I34" s="64"/>
      <c r="J34" s="64"/>
      <c r="K34" s="64"/>
      <c r="L34" s="64"/>
      <c r="M34" s="64"/>
      <c r="N34" s="64"/>
      <c r="O34" s="64"/>
      <c r="P34" s="64"/>
      <c r="Q34" s="64"/>
      <c r="R34" s="40"/>
      <c r="S34" s="40"/>
      <c r="T34" s="40"/>
    </row>
    <row r="35" spans="2:23" ht="24.75">
      <c r="B35" s="1026"/>
      <c r="C35" s="1027"/>
      <c r="D35" s="1028"/>
      <c r="E35" s="349" t="str">
        <f t="shared" ref="E35:P35" si="2">E15</f>
        <v>４月</v>
      </c>
      <c r="F35" s="349" t="str">
        <f t="shared" si="2"/>
        <v>５月</v>
      </c>
      <c r="G35" s="349" t="str">
        <f t="shared" si="2"/>
        <v>６月</v>
      </c>
      <c r="H35" s="349" t="str">
        <f t="shared" si="2"/>
        <v>７月</v>
      </c>
      <c r="I35" s="349" t="str">
        <f t="shared" si="2"/>
        <v>８月</v>
      </c>
      <c r="J35" s="349" t="str">
        <f t="shared" si="2"/>
        <v>９月</v>
      </c>
      <c r="K35" s="349" t="str">
        <f t="shared" si="2"/>
        <v>１０月</v>
      </c>
      <c r="L35" s="349" t="str">
        <f t="shared" si="2"/>
        <v>１１月</v>
      </c>
      <c r="M35" s="349" t="str">
        <f t="shared" si="2"/>
        <v>１２月</v>
      </c>
      <c r="N35" s="349" t="str">
        <f t="shared" si="2"/>
        <v>１月</v>
      </c>
      <c r="O35" s="349" t="str">
        <f t="shared" si="2"/>
        <v>２月</v>
      </c>
      <c r="P35" s="349" t="str">
        <f t="shared" si="2"/>
        <v>３月</v>
      </c>
      <c r="Q35" s="352" t="s">
        <v>39</v>
      </c>
      <c r="R35" s="1104" t="s">
        <v>60</v>
      </c>
      <c r="S35" s="1105"/>
      <c r="T35" s="432" t="s">
        <v>309</v>
      </c>
      <c r="U35" s="512" t="s">
        <v>308</v>
      </c>
      <c r="V35" s="45"/>
    </row>
    <row r="36" spans="2:23">
      <c r="B36" s="1106" t="s">
        <v>23</v>
      </c>
      <c r="C36" s="46" t="s">
        <v>80</v>
      </c>
      <c r="D36" s="47" t="s">
        <v>105</v>
      </c>
      <c r="E36" s="189"/>
      <c r="F36" s="189"/>
      <c r="G36" s="189"/>
      <c r="H36" s="189"/>
      <c r="I36" s="189"/>
      <c r="J36" s="189"/>
      <c r="K36" s="189"/>
      <c r="L36" s="189"/>
      <c r="M36" s="189"/>
      <c r="N36" s="189"/>
      <c r="O36" s="189"/>
      <c r="P36" s="189"/>
      <c r="Q36" s="158">
        <f t="shared" ref="Q36:Q42" si="3">SUM(E36:P36)</f>
        <v>0</v>
      </c>
      <c r="R36" s="546">
        <v>8.6400000000000001E-3</v>
      </c>
      <c r="S36" s="48" t="s">
        <v>61</v>
      </c>
      <c r="T36" s="191">
        <f t="shared" ref="T36:T42" si="4">Q36*U36</f>
        <v>0</v>
      </c>
      <c r="U36" s="575">
        <f t="shared" ref="U36:U42" si="5">$U$12</f>
        <v>0.438</v>
      </c>
      <c r="V36" s="45" t="s">
        <v>199</v>
      </c>
    </row>
    <row r="37" spans="2:23">
      <c r="B37" s="1107"/>
      <c r="C37" s="50" t="s">
        <v>81</v>
      </c>
      <c r="D37" s="51" t="s">
        <v>105</v>
      </c>
      <c r="E37" s="160"/>
      <c r="F37" s="160"/>
      <c r="G37" s="160"/>
      <c r="H37" s="160"/>
      <c r="I37" s="160"/>
      <c r="J37" s="160"/>
      <c r="K37" s="160"/>
      <c r="L37" s="160"/>
      <c r="M37" s="160"/>
      <c r="N37" s="160"/>
      <c r="O37" s="160"/>
      <c r="P37" s="160"/>
      <c r="Q37" s="147">
        <f t="shared" si="3"/>
        <v>0</v>
      </c>
      <c r="R37" s="543">
        <v>8.6400000000000001E-3</v>
      </c>
      <c r="S37" s="53" t="s">
        <v>61</v>
      </c>
      <c r="T37" s="192">
        <f t="shared" si="4"/>
        <v>0</v>
      </c>
      <c r="U37" s="576">
        <f t="shared" si="5"/>
        <v>0.438</v>
      </c>
      <c r="V37" s="45" t="s">
        <v>199</v>
      </c>
    </row>
    <row r="38" spans="2:23">
      <c r="B38" s="1108"/>
      <c r="C38" s="54" t="s">
        <v>82</v>
      </c>
      <c r="D38" s="55" t="s">
        <v>105</v>
      </c>
      <c r="E38" s="190">
        <f>E36+E37</f>
        <v>0</v>
      </c>
      <c r="F38" s="190">
        <f t="shared" ref="F38:P38" si="6">F36+F37</f>
        <v>0</v>
      </c>
      <c r="G38" s="190">
        <f t="shared" si="6"/>
        <v>0</v>
      </c>
      <c r="H38" s="190">
        <f t="shared" si="6"/>
        <v>0</v>
      </c>
      <c r="I38" s="190">
        <f t="shared" si="6"/>
        <v>0</v>
      </c>
      <c r="J38" s="190">
        <f t="shared" si="6"/>
        <v>0</v>
      </c>
      <c r="K38" s="190">
        <f t="shared" si="6"/>
        <v>0</v>
      </c>
      <c r="L38" s="190">
        <f t="shared" si="6"/>
        <v>0</v>
      </c>
      <c r="M38" s="190">
        <f t="shared" si="6"/>
        <v>0</v>
      </c>
      <c r="N38" s="190">
        <f t="shared" si="6"/>
        <v>0</v>
      </c>
      <c r="O38" s="190">
        <f t="shared" si="6"/>
        <v>0</v>
      </c>
      <c r="P38" s="190">
        <f t="shared" si="6"/>
        <v>0</v>
      </c>
      <c r="Q38" s="175">
        <f t="shared" si="3"/>
        <v>0</v>
      </c>
      <c r="R38" s="545">
        <v>8.6400000000000001E-3</v>
      </c>
      <c r="S38" s="56" t="s">
        <v>61</v>
      </c>
      <c r="T38" s="193">
        <f t="shared" si="4"/>
        <v>0</v>
      </c>
      <c r="U38" s="578">
        <f t="shared" si="5"/>
        <v>0.438</v>
      </c>
      <c r="V38" s="45" t="s">
        <v>199</v>
      </c>
    </row>
    <row r="39" spans="2:23">
      <c r="B39" s="1109" t="s">
        <v>25</v>
      </c>
      <c r="C39" s="46" t="s">
        <v>83</v>
      </c>
      <c r="D39" s="47" t="s">
        <v>105</v>
      </c>
      <c r="E39" s="189"/>
      <c r="F39" s="189"/>
      <c r="G39" s="189"/>
      <c r="H39" s="189"/>
      <c r="I39" s="189"/>
      <c r="J39" s="189"/>
      <c r="K39" s="189"/>
      <c r="L39" s="189"/>
      <c r="M39" s="189"/>
      <c r="N39" s="189"/>
      <c r="O39" s="189"/>
      <c r="P39" s="189"/>
      <c r="Q39" s="158">
        <f>SUM(E39:P39)</f>
        <v>0</v>
      </c>
      <c r="R39" s="546">
        <v>8.6400000000000001E-3</v>
      </c>
      <c r="S39" s="48" t="s">
        <v>61</v>
      </c>
      <c r="T39" s="197">
        <f t="shared" si="4"/>
        <v>0</v>
      </c>
      <c r="U39" s="577">
        <f t="shared" si="5"/>
        <v>0.438</v>
      </c>
      <c r="V39" s="45" t="s">
        <v>199</v>
      </c>
    </row>
    <row r="40" spans="2:23">
      <c r="B40" s="1110"/>
      <c r="C40" s="46" t="s">
        <v>418</v>
      </c>
      <c r="D40" s="47" t="s">
        <v>99</v>
      </c>
      <c r="E40" s="189"/>
      <c r="F40" s="189"/>
      <c r="G40" s="189"/>
      <c r="H40" s="189"/>
      <c r="I40" s="189"/>
      <c r="J40" s="189"/>
      <c r="K40" s="189"/>
      <c r="L40" s="189"/>
      <c r="M40" s="189"/>
      <c r="N40" s="189"/>
      <c r="O40" s="189"/>
      <c r="P40" s="189"/>
      <c r="Q40" s="158">
        <f>SUM(E40:P40)</f>
        <v>0</v>
      </c>
      <c r="R40" s="778" t="s">
        <v>419</v>
      </c>
      <c r="S40" s="625" t="s">
        <v>419</v>
      </c>
      <c r="T40" s="191"/>
      <c r="U40" s="779"/>
      <c r="V40" s="45"/>
    </row>
    <row r="41" spans="2:23">
      <c r="B41" s="1106" t="s">
        <v>417</v>
      </c>
      <c r="C41" s="46" t="s">
        <v>85</v>
      </c>
      <c r="D41" s="47" t="s">
        <v>105</v>
      </c>
      <c r="E41" s="189"/>
      <c r="F41" s="189"/>
      <c r="G41" s="189"/>
      <c r="H41" s="189"/>
      <c r="I41" s="189"/>
      <c r="J41" s="189"/>
      <c r="K41" s="189"/>
      <c r="L41" s="189"/>
      <c r="M41" s="189"/>
      <c r="N41" s="189"/>
      <c r="O41" s="189"/>
      <c r="P41" s="189"/>
      <c r="Q41" s="158">
        <f t="shared" si="3"/>
        <v>0</v>
      </c>
      <c r="R41" s="546">
        <v>8.6400000000000001E-3</v>
      </c>
      <c r="S41" s="48" t="s">
        <v>61</v>
      </c>
      <c r="T41" s="195">
        <f t="shared" si="4"/>
        <v>0</v>
      </c>
      <c r="U41" s="579">
        <f t="shared" si="5"/>
        <v>0.438</v>
      </c>
      <c r="V41" s="45" t="s">
        <v>199</v>
      </c>
    </row>
    <row r="42" spans="2:23" ht="17.25" thickBot="1">
      <c r="B42" s="1111"/>
      <c r="C42" s="362" t="s">
        <v>86</v>
      </c>
      <c r="D42" s="363" t="s">
        <v>105</v>
      </c>
      <c r="E42" s="364"/>
      <c r="F42" s="364"/>
      <c r="G42" s="364"/>
      <c r="H42" s="364"/>
      <c r="I42" s="364"/>
      <c r="J42" s="364"/>
      <c r="K42" s="364"/>
      <c r="L42" s="364"/>
      <c r="M42" s="364"/>
      <c r="N42" s="364"/>
      <c r="O42" s="364"/>
      <c r="P42" s="364"/>
      <c r="Q42" s="357">
        <f t="shared" si="3"/>
        <v>0</v>
      </c>
      <c r="R42" s="547">
        <v>8.6400000000000001E-3</v>
      </c>
      <c r="S42" s="365" t="s">
        <v>61</v>
      </c>
      <c r="T42" s="366">
        <f t="shared" si="4"/>
        <v>0</v>
      </c>
      <c r="U42" s="580">
        <f t="shared" si="5"/>
        <v>0.438</v>
      </c>
      <c r="V42" s="45" t="s">
        <v>199</v>
      </c>
    </row>
    <row r="43" spans="2:23">
      <c r="W43" s="196">
        <f>SUM(T36:T42)</f>
        <v>0</v>
      </c>
    </row>
    <row r="44" spans="2:23">
      <c r="B44" s="38" t="s">
        <v>92</v>
      </c>
      <c r="C44" s="39"/>
      <c r="E44" s="37" t="s">
        <v>187</v>
      </c>
      <c r="F44" s="64"/>
      <c r="G44" s="64"/>
      <c r="H44" s="64"/>
      <c r="I44" s="64"/>
      <c r="J44" s="64"/>
      <c r="K44" s="64"/>
      <c r="L44" s="64"/>
      <c r="M44" s="64"/>
      <c r="N44" s="64"/>
      <c r="O44" s="64"/>
      <c r="P44" s="64"/>
      <c r="Q44" s="64"/>
    </row>
    <row r="45" spans="2:23" ht="17.25" thickBot="1">
      <c r="B45" s="37" t="s">
        <v>424</v>
      </c>
      <c r="C45" s="39"/>
      <c r="D45" s="37"/>
      <c r="E45" s="39"/>
      <c r="F45" s="64"/>
      <c r="G45" s="64"/>
      <c r="H45" s="64"/>
      <c r="I45" s="64"/>
      <c r="J45" s="64"/>
      <c r="K45" s="64"/>
      <c r="L45" s="64"/>
      <c r="M45" s="64"/>
      <c r="N45" s="64"/>
      <c r="O45" s="64"/>
      <c r="P45" s="64"/>
      <c r="Q45" s="64"/>
    </row>
    <row r="46" spans="2:23" ht="26.85" customHeight="1">
      <c r="B46" s="1026"/>
      <c r="C46" s="1027"/>
      <c r="D46" s="1028"/>
      <c r="E46" s="349" t="str">
        <f>E35</f>
        <v>４月</v>
      </c>
      <c r="F46" s="349" t="str">
        <f t="shared" ref="F46:O46" si="7">F35</f>
        <v>５月</v>
      </c>
      <c r="G46" s="349" t="str">
        <f t="shared" si="7"/>
        <v>６月</v>
      </c>
      <c r="H46" s="349" t="str">
        <f t="shared" si="7"/>
        <v>７月</v>
      </c>
      <c r="I46" s="349" t="str">
        <f t="shared" si="7"/>
        <v>８月</v>
      </c>
      <c r="J46" s="349" t="str">
        <f t="shared" si="7"/>
        <v>９月</v>
      </c>
      <c r="K46" s="349" t="str">
        <f t="shared" si="7"/>
        <v>１０月</v>
      </c>
      <c r="L46" s="349" t="str">
        <f t="shared" si="7"/>
        <v>１１月</v>
      </c>
      <c r="M46" s="349" t="str">
        <f t="shared" si="7"/>
        <v>１２月</v>
      </c>
      <c r="N46" s="349" t="str">
        <f t="shared" si="7"/>
        <v>１月</v>
      </c>
      <c r="O46" s="349" t="str">
        <f t="shared" si="7"/>
        <v>２月</v>
      </c>
      <c r="P46" s="349" t="str">
        <f>P35</f>
        <v>３月</v>
      </c>
      <c r="Q46" s="367" t="s">
        <v>39</v>
      </c>
      <c r="R46" s="1112" t="s">
        <v>322</v>
      </c>
      <c r="S46" s="1113"/>
      <c r="T46" s="1114"/>
    </row>
    <row r="47" spans="2:23">
      <c r="B47" s="738" t="s">
        <v>88</v>
      </c>
      <c r="C47" s="46" t="s">
        <v>483</v>
      </c>
      <c r="D47" s="47" t="s">
        <v>105</v>
      </c>
      <c r="E47" s="143"/>
      <c r="F47" s="143"/>
      <c r="G47" s="143"/>
      <c r="H47" s="143"/>
      <c r="I47" s="143"/>
      <c r="J47" s="143"/>
      <c r="K47" s="143"/>
      <c r="L47" s="143"/>
      <c r="M47" s="143"/>
      <c r="N47" s="143"/>
      <c r="O47" s="143"/>
      <c r="P47" s="143"/>
      <c r="Q47" s="368">
        <f t="shared" ref="Q47:Q75" si="8">SUM(E47:P47)</f>
        <v>0</v>
      </c>
      <c r="R47" s="552"/>
      <c r="S47" s="553"/>
      <c r="T47" s="554"/>
      <c r="W47" s="62">
        <f>Q47</f>
        <v>0</v>
      </c>
    </row>
    <row r="48" spans="2:23">
      <c r="B48" s="739"/>
      <c r="C48" s="50" t="s">
        <v>209</v>
      </c>
      <c r="D48" s="51" t="s">
        <v>89</v>
      </c>
      <c r="E48" s="144"/>
      <c r="F48" s="145"/>
      <c r="G48" s="145"/>
      <c r="H48" s="145"/>
      <c r="I48" s="145"/>
      <c r="J48" s="145"/>
      <c r="K48" s="145"/>
      <c r="L48" s="145"/>
      <c r="M48" s="145"/>
      <c r="N48" s="145"/>
      <c r="O48" s="145"/>
      <c r="P48" s="146"/>
      <c r="Q48" s="369">
        <f t="shared" si="8"/>
        <v>0</v>
      </c>
      <c r="R48" s="558"/>
      <c r="S48" s="556"/>
      <c r="T48" s="557"/>
    </row>
    <row r="49" spans="2:23">
      <c r="B49" s="739"/>
      <c r="C49" s="50" t="s">
        <v>66</v>
      </c>
      <c r="D49" s="76" t="s">
        <v>642</v>
      </c>
      <c r="E49" s="148"/>
      <c r="F49" s="149"/>
      <c r="G49" s="149"/>
      <c r="H49" s="149"/>
      <c r="I49" s="149"/>
      <c r="J49" s="149"/>
      <c r="K49" s="149"/>
      <c r="L49" s="149"/>
      <c r="M49" s="149"/>
      <c r="N49" s="149"/>
      <c r="O49" s="150"/>
      <c r="P49" s="151"/>
      <c r="Q49" s="370">
        <f t="shared" si="8"/>
        <v>0</v>
      </c>
      <c r="R49" s="558"/>
      <c r="S49" s="556"/>
      <c r="T49" s="557"/>
    </row>
    <row r="50" spans="2:23">
      <c r="B50" s="739"/>
      <c r="C50" s="50" t="s">
        <v>206</v>
      </c>
      <c r="D50" s="76" t="s">
        <v>70</v>
      </c>
      <c r="E50" s="148"/>
      <c r="F50" s="149"/>
      <c r="G50" s="149"/>
      <c r="H50" s="149"/>
      <c r="I50" s="149"/>
      <c r="J50" s="149"/>
      <c r="K50" s="149"/>
      <c r="L50" s="149"/>
      <c r="M50" s="149"/>
      <c r="N50" s="149"/>
      <c r="O50" s="150"/>
      <c r="P50" s="151"/>
      <c r="Q50" s="370">
        <f t="shared" si="8"/>
        <v>0</v>
      </c>
      <c r="R50" s="558"/>
      <c r="S50" s="556"/>
      <c r="T50" s="557"/>
    </row>
    <row r="51" spans="2:23">
      <c r="B51" s="739"/>
      <c r="C51" s="50" t="s">
        <v>205</v>
      </c>
      <c r="D51" s="51" t="s">
        <v>207</v>
      </c>
      <c r="E51" s="148"/>
      <c r="F51" s="149"/>
      <c r="G51" s="149"/>
      <c r="H51" s="149"/>
      <c r="I51" s="149"/>
      <c r="J51" s="149"/>
      <c r="K51" s="149"/>
      <c r="L51" s="149"/>
      <c r="M51" s="149"/>
      <c r="N51" s="149"/>
      <c r="O51" s="150"/>
      <c r="P51" s="151"/>
      <c r="Q51" s="370">
        <f>SUM(E51:P51)</f>
        <v>0</v>
      </c>
      <c r="R51" s="558"/>
      <c r="S51" s="556"/>
      <c r="T51" s="557"/>
    </row>
    <row r="52" spans="2:23">
      <c r="B52" s="739"/>
      <c r="C52" s="50" t="s">
        <v>72</v>
      </c>
      <c r="D52" s="51" t="s">
        <v>70</v>
      </c>
      <c r="E52" s="148"/>
      <c r="F52" s="149"/>
      <c r="G52" s="149"/>
      <c r="H52" s="149"/>
      <c r="I52" s="149"/>
      <c r="J52" s="149"/>
      <c r="K52" s="149"/>
      <c r="L52" s="149"/>
      <c r="M52" s="149"/>
      <c r="N52" s="149"/>
      <c r="O52" s="150"/>
      <c r="P52" s="151"/>
      <c r="Q52" s="370">
        <f t="shared" si="8"/>
        <v>0</v>
      </c>
      <c r="R52" s="558"/>
      <c r="S52" s="556"/>
      <c r="T52" s="557"/>
    </row>
    <row r="53" spans="2:23">
      <c r="B53" s="739"/>
      <c r="C53" s="50" t="s">
        <v>74</v>
      </c>
      <c r="D53" s="51" t="s">
        <v>90</v>
      </c>
      <c r="E53" s="153"/>
      <c r="F53" s="154"/>
      <c r="G53" s="154"/>
      <c r="H53" s="154"/>
      <c r="I53" s="154"/>
      <c r="J53" s="154"/>
      <c r="K53" s="154"/>
      <c r="L53" s="154"/>
      <c r="M53" s="154"/>
      <c r="N53" s="154"/>
      <c r="O53" s="155"/>
      <c r="P53" s="156"/>
      <c r="Q53" s="370">
        <f t="shared" si="8"/>
        <v>0</v>
      </c>
      <c r="R53" s="558"/>
      <c r="S53" s="556"/>
      <c r="T53" s="557"/>
    </row>
    <row r="54" spans="2:23">
      <c r="B54" s="739"/>
      <c r="C54" s="50" t="str">
        <f>C28</f>
        <v>熱源（その他）</v>
      </c>
      <c r="D54" s="55" t="str">
        <f>IF(D28="","",D28)</f>
        <v>L1</v>
      </c>
      <c r="E54" s="549"/>
      <c r="F54" s="549"/>
      <c r="G54" s="549"/>
      <c r="H54" s="549"/>
      <c r="I54" s="549"/>
      <c r="J54" s="549"/>
      <c r="K54" s="549"/>
      <c r="L54" s="549"/>
      <c r="M54" s="549"/>
      <c r="N54" s="549"/>
      <c r="O54" s="550"/>
      <c r="P54" s="550"/>
      <c r="Q54" s="373">
        <f t="shared" si="8"/>
        <v>0</v>
      </c>
      <c r="R54" s="559"/>
      <c r="S54" s="560"/>
      <c r="T54" s="561"/>
    </row>
    <row r="55" spans="2:23">
      <c r="B55" s="738" t="s">
        <v>320</v>
      </c>
      <c r="C55" s="46" t="s">
        <v>483</v>
      </c>
      <c r="D55" s="47" t="s">
        <v>105</v>
      </c>
      <c r="E55" s="730"/>
      <c r="F55" s="731"/>
      <c r="G55" s="731"/>
      <c r="H55" s="731"/>
      <c r="I55" s="731"/>
      <c r="J55" s="731"/>
      <c r="K55" s="731"/>
      <c r="L55" s="731"/>
      <c r="M55" s="731"/>
      <c r="N55" s="731"/>
      <c r="O55" s="731"/>
      <c r="P55" s="732"/>
      <c r="Q55" s="379">
        <f t="shared" si="8"/>
        <v>0</v>
      </c>
      <c r="R55" s="562"/>
      <c r="S55" s="553"/>
      <c r="T55" s="554"/>
      <c r="W55" s="62">
        <f>Q55</f>
        <v>0</v>
      </c>
    </row>
    <row r="56" spans="2:23">
      <c r="B56" s="746" t="s">
        <v>91</v>
      </c>
      <c r="C56" s="46" t="s">
        <v>483</v>
      </c>
      <c r="D56" s="47" t="s">
        <v>105</v>
      </c>
      <c r="E56" s="157"/>
      <c r="F56" s="157"/>
      <c r="G56" s="157"/>
      <c r="H56" s="157"/>
      <c r="I56" s="157"/>
      <c r="J56" s="157"/>
      <c r="K56" s="157"/>
      <c r="L56" s="157"/>
      <c r="M56" s="157"/>
      <c r="N56" s="157"/>
      <c r="O56" s="157"/>
      <c r="P56" s="157"/>
      <c r="Q56" s="371">
        <f t="shared" si="8"/>
        <v>0</v>
      </c>
      <c r="R56" s="566"/>
      <c r="S56" s="567"/>
      <c r="T56" s="568"/>
      <c r="W56" s="62">
        <f>Q56</f>
        <v>0</v>
      </c>
    </row>
    <row r="57" spans="2:23">
      <c r="B57" s="1029" t="s">
        <v>25</v>
      </c>
      <c r="C57" s="46" t="s">
        <v>214</v>
      </c>
      <c r="D57" s="47" t="s">
        <v>89</v>
      </c>
      <c r="E57" s="163"/>
      <c r="F57" s="164"/>
      <c r="G57" s="164"/>
      <c r="H57" s="164"/>
      <c r="I57" s="164"/>
      <c r="J57" s="164"/>
      <c r="K57" s="164"/>
      <c r="L57" s="164"/>
      <c r="M57" s="164"/>
      <c r="N57" s="164"/>
      <c r="O57" s="164"/>
      <c r="P57" s="164"/>
      <c r="Q57" s="371">
        <f t="shared" si="8"/>
        <v>0</v>
      </c>
      <c r="R57" s="552"/>
      <c r="S57" s="553"/>
      <c r="T57" s="554"/>
      <c r="W57" s="62"/>
    </row>
    <row r="58" spans="2:23">
      <c r="B58" s="1030"/>
      <c r="C58" s="50" t="s">
        <v>66</v>
      </c>
      <c r="D58" s="76" t="s">
        <v>642</v>
      </c>
      <c r="E58" s="165"/>
      <c r="F58" s="166"/>
      <c r="G58" s="166"/>
      <c r="H58" s="166"/>
      <c r="I58" s="166"/>
      <c r="J58" s="166"/>
      <c r="K58" s="166"/>
      <c r="L58" s="166"/>
      <c r="M58" s="166"/>
      <c r="N58" s="166"/>
      <c r="O58" s="166"/>
      <c r="P58" s="151"/>
      <c r="Q58" s="372">
        <f>SUM(E58:P58)</f>
        <v>0</v>
      </c>
      <c r="R58" s="558"/>
      <c r="S58" s="556"/>
      <c r="T58" s="557"/>
      <c r="W58" s="49" t="s">
        <v>427</v>
      </c>
    </row>
    <row r="59" spans="2:23">
      <c r="B59" s="1088"/>
      <c r="C59" s="50" t="s">
        <v>206</v>
      </c>
      <c r="D59" s="51" t="s">
        <v>70</v>
      </c>
      <c r="E59" s="168"/>
      <c r="F59" s="169"/>
      <c r="G59" s="169"/>
      <c r="H59" s="169"/>
      <c r="I59" s="169"/>
      <c r="J59" s="169"/>
      <c r="K59" s="169"/>
      <c r="L59" s="169"/>
      <c r="M59" s="169"/>
      <c r="N59" s="169"/>
      <c r="O59" s="169"/>
      <c r="P59" s="170"/>
      <c r="Q59" s="370">
        <f t="shared" si="8"/>
        <v>0</v>
      </c>
      <c r="R59" s="558"/>
      <c r="S59" s="556"/>
      <c r="T59" s="557"/>
    </row>
    <row r="60" spans="2:23">
      <c r="B60" s="1089"/>
      <c r="C60" s="73" t="s">
        <v>205</v>
      </c>
      <c r="D60" s="74" t="s">
        <v>207</v>
      </c>
      <c r="E60" s="171"/>
      <c r="F60" s="172"/>
      <c r="G60" s="172"/>
      <c r="H60" s="172"/>
      <c r="I60" s="172"/>
      <c r="J60" s="172"/>
      <c r="K60" s="172"/>
      <c r="L60" s="172"/>
      <c r="M60" s="172"/>
      <c r="N60" s="172"/>
      <c r="O60" s="172"/>
      <c r="P60" s="173"/>
      <c r="Q60" s="373">
        <f>SUM(E60:P60)</f>
        <v>0</v>
      </c>
      <c r="R60" s="558"/>
      <c r="S60" s="556"/>
      <c r="T60" s="557"/>
    </row>
    <row r="61" spans="2:23">
      <c r="B61" s="1090"/>
      <c r="C61" s="54" t="s">
        <v>72</v>
      </c>
      <c r="D61" s="55" t="s">
        <v>207</v>
      </c>
      <c r="E61" s="172"/>
      <c r="F61" s="172"/>
      <c r="G61" s="172"/>
      <c r="H61" s="172"/>
      <c r="I61" s="172"/>
      <c r="J61" s="172"/>
      <c r="K61" s="172"/>
      <c r="L61" s="172"/>
      <c r="M61" s="172"/>
      <c r="N61" s="172"/>
      <c r="O61" s="172"/>
      <c r="P61" s="173"/>
      <c r="Q61" s="374">
        <f t="shared" si="8"/>
        <v>0</v>
      </c>
      <c r="R61" s="563"/>
      <c r="S61" s="564"/>
      <c r="T61" s="565"/>
    </row>
    <row r="62" spans="2:23" ht="16.5" customHeight="1">
      <c r="B62" s="741" t="s">
        <v>18</v>
      </c>
      <c r="C62" s="46" t="s">
        <v>483</v>
      </c>
      <c r="D62" s="47" t="s">
        <v>105</v>
      </c>
      <c r="E62" s="622"/>
      <c r="F62" s="622"/>
      <c r="G62" s="622"/>
      <c r="H62" s="622"/>
      <c r="I62" s="622"/>
      <c r="J62" s="622"/>
      <c r="K62" s="622"/>
      <c r="L62" s="622"/>
      <c r="M62" s="622"/>
      <c r="N62" s="622"/>
      <c r="O62" s="622"/>
      <c r="P62" s="622"/>
      <c r="Q62" s="371">
        <f t="shared" si="8"/>
        <v>0</v>
      </c>
      <c r="R62" s="566"/>
      <c r="S62" s="567"/>
      <c r="T62" s="568"/>
      <c r="U62" s="458">
        <f>事業報告書!$J$10</f>
        <v>0</v>
      </c>
      <c r="W62" s="62">
        <f>Q62</f>
        <v>0</v>
      </c>
    </row>
    <row r="63" spans="2:23">
      <c r="B63" s="746" t="s">
        <v>19</v>
      </c>
      <c r="C63" s="46" t="s">
        <v>483</v>
      </c>
      <c r="D63" s="47" t="s">
        <v>105</v>
      </c>
      <c r="E63" s="143"/>
      <c r="F63" s="143"/>
      <c r="G63" s="143"/>
      <c r="H63" s="143"/>
      <c r="I63" s="143"/>
      <c r="J63" s="143"/>
      <c r="K63" s="143"/>
      <c r="L63" s="143"/>
      <c r="M63" s="143"/>
      <c r="N63" s="143"/>
      <c r="O63" s="143"/>
      <c r="P63" s="143"/>
      <c r="Q63" s="371">
        <f t="shared" si="8"/>
        <v>0</v>
      </c>
      <c r="R63" s="566"/>
      <c r="S63" s="567"/>
      <c r="T63" s="568"/>
      <c r="U63" s="621"/>
      <c r="W63" s="62">
        <f>Q63</f>
        <v>0</v>
      </c>
    </row>
    <row r="64" spans="2:23">
      <c r="B64" s="746" t="s">
        <v>20</v>
      </c>
      <c r="C64" s="46" t="s">
        <v>483</v>
      </c>
      <c r="D64" s="47" t="s">
        <v>105</v>
      </c>
      <c r="E64" s="143"/>
      <c r="F64" s="143"/>
      <c r="G64" s="143"/>
      <c r="H64" s="143"/>
      <c r="I64" s="143"/>
      <c r="J64" s="143"/>
      <c r="K64" s="143"/>
      <c r="L64" s="143"/>
      <c r="M64" s="143"/>
      <c r="N64" s="143"/>
      <c r="O64" s="143"/>
      <c r="P64" s="143"/>
      <c r="Q64" s="371">
        <f t="shared" si="8"/>
        <v>0</v>
      </c>
      <c r="R64" s="552"/>
      <c r="S64" s="553"/>
      <c r="T64" s="554"/>
      <c r="U64" s="458"/>
      <c r="W64" s="62">
        <f>Q64</f>
        <v>0</v>
      </c>
    </row>
    <row r="65" spans="2:23">
      <c r="B65" s="743"/>
      <c r="C65" s="50" t="s">
        <v>209</v>
      </c>
      <c r="D65" s="51" t="s">
        <v>64</v>
      </c>
      <c r="E65" s="159"/>
      <c r="F65" s="161"/>
      <c r="G65" s="161"/>
      <c r="H65" s="161"/>
      <c r="I65" s="161"/>
      <c r="J65" s="161"/>
      <c r="K65" s="161"/>
      <c r="L65" s="161"/>
      <c r="M65" s="161"/>
      <c r="N65" s="161"/>
      <c r="O65" s="161"/>
      <c r="P65" s="162"/>
      <c r="Q65" s="369">
        <f t="shared" si="8"/>
        <v>0</v>
      </c>
      <c r="R65" s="558"/>
      <c r="S65" s="556"/>
      <c r="T65" s="557"/>
    </row>
    <row r="66" spans="2:23">
      <c r="B66" s="743"/>
      <c r="C66" s="50" t="s">
        <v>66</v>
      </c>
      <c r="D66" s="76" t="s">
        <v>642</v>
      </c>
      <c r="E66" s="168"/>
      <c r="F66" s="176"/>
      <c r="G66" s="169"/>
      <c r="H66" s="169"/>
      <c r="I66" s="169"/>
      <c r="J66" s="169"/>
      <c r="K66" s="169"/>
      <c r="L66" s="169"/>
      <c r="M66" s="169"/>
      <c r="N66" s="169"/>
      <c r="O66" s="169"/>
      <c r="P66" s="170"/>
      <c r="Q66" s="370">
        <f t="shared" si="8"/>
        <v>0</v>
      </c>
      <c r="R66" s="558"/>
      <c r="S66" s="556"/>
      <c r="T66" s="557"/>
    </row>
    <row r="67" spans="2:23">
      <c r="B67" s="743"/>
      <c r="C67" s="50" t="s">
        <v>206</v>
      </c>
      <c r="D67" s="51" t="s">
        <v>70</v>
      </c>
      <c r="E67" s="168"/>
      <c r="F67" s="176"/>
      <c r="G67" s="169"/>
      <c r="H67" s="169"/>
      <c r="I67" s="169"/>
      <c r="J67" s="169"/>
      <c r="K67" s="169"/>
      <c r="L67" s="169"/>
      <c r="M67" s="169"/>
      <c r="N67" s="169"/>
      <c r="O67" s="169"/>
      <c r="P67" s="170"/>
      <c r="Q67" s="370">
        <f t="shared" si="8"/>
        <v>0</v>
      </c>
      <c r="R67" s="558"/>
      <c r="S67" s="556"/>
      <c r="T67" s="557"/>
    </row>
    <row r="68" spans="2:23">
      <c r="B68" s="743"/>
      <c r="C68" s="73" t="s">
        <v>205</v>
      </c>
      <c r="D68" s="74" t="s">
        <v>207</v>
      </c>
      <c r="E68" s="168"/>
      <c r="F68" s="176"/>
      <c r="G68" s="169"/>
      <c r="H68" s="169"/>
      <c r="I68" s="169"/>
      <c r="J68" s="169"/>
      <c r="K68" s="169"/>
      <c r="L68" s="169"/>
      <c r="M68" s="169"/>
      <c r="N68" s="169"/>
      <c r="O68" s="169"/>
      <c r="P68" s="170"/>
      <c r="Q68" s="370">
        <f>SUM(E68:P68)</f>
        <v>0</v>
      </c>
      <c r="R68" s="558"/>
      <c r="S68" s="556"/>
      <c r="T68" s="557"/>
    </row>
    <row r="69" spans="2:23">
      <c r="B69" s="743"/>
      <c r="C69" s="50" t="s">
        <v>72</v>
      </c>
      <c r="D69" s="51" t="s">
        <v>70</v>
      </c>
      <c r="E69" s="168"/>
      <c r="F69" s="176"/>
      <c r="G69" s="169"/>
      <c r="H69" s="169"/>
      <c r="I69" s="169"/>
      <c r="J69" s="169"/>
      <c r="K69" s="169"/>
      <c r="L69" s="169"/>
      <c r="M69" s="169"/>
      <c r="N69" s="169"/>
      <c r="O69" s="169"/>
      <c r="P69" s="170"/>
      <c r="Q69" s="370">
        <f t="shared" si="8"/>
        <v>0</v>
      </c>
      <c r="R69" s="558"/>
      <c r="S69" s="556"/>
      <c r="T69" s="557"/>
    </row>
    <row r="70" spans="2:23">
      <c r="B70" s="744"/>
      <c r="C70" s="50" t="str">
        <f>C29</f>
        <v>給湯（その他）</v>
      </c>
      <c r="D70" s="55" t="str">
        <f>IF(D29="","",D29)</f>
        <v>L2</v>
      </c>
      <c r="E70" s="171"/>
      <c r="F70" s="171"/>
      <c r="G70" s="172"/>
      <c r="H70" s="172"/>
      <c r="I70" s="172"/>
      <c r="J70" s="172"/>
      <c r="K70" s="172"/>
      <c r="L70" s="172"/>
      <c r="M70" s="172"/>
      <c r="N70" s="172"/>
      <c r="O70" s="172"/>
      <c r="P70" s="173"/>
      <c r="Q70" s="374">
        <f t="shared" si="8"/>
        <v>0</v>
      </c>
      <c r="R70" s="563"/>
      <c r="S70" s="564"/>
      <c r="T70" s="565"/>
    </row>
    <row r="71" spans="2:23">
      <c r="B71" s="746" t="s">
        <v>21</v>
      </c>
      <c r="C71" s="46" t="s">
        <v>483</v>
      </c>
      <c r="D71" s="47" t="s">
        <v>105</v>
      </c>
      <c r="E71" s="157"/>
      <c r="F71" s="157"/>
      <c r="G71" s="157"/>
      <c r="H71" s="157"/>
      <c r="I71" s="157"/>
      <c r="J71" s="157"/>
      <c r="K71" s="157"/>
      <c r="L71" s="157"/>
      <c r="M71" s="157"/>
      <c r="N71" s="157"/>
      <c r="O71" s="157"/>
      <c r="P71" s="157"/>
      <c r="Q71" s="371">
        <f t="shared" si="8"/>
        <v>0</v>
      </c>
      <c r="R71" s="566"/>
      <c r="S71" s="567"/>
      <c r="T71" s="568"/>
      <c r="W71" s="62">
        <f>Q71</f>
        <v>0</v>
      </c>
    </row>
    <row r="72" spans="2:23" ht="24">
      <c r="B72" s="747" t="s">
        <v>438</v>
      </c>
      <c r="C72" s="46" t="s">
        <v>483</v>
      </c>
      <c r="D72" s="47" t="s">
        <v>105</v>
      </c>
      <c r="E72" s="157"/>
      <c r="F72" s="157"/>
      <c r="G72" s="157"/>
      <c r="H72" s="157"/>
      <c r="I72" s="157"/>
      <c r="J72" s="157"/>
      <c r="K72" s="157"/>
      <c r="L72" s="157"/>
      <c r="M72" s="157"/>
      <c r="N72" s="157"/>
      <c r="O72" s="157"/>
      <c r="P72" s="157"/>
      <c r="Q72" s="371">
        <f t="shared" si="8"/>
        <v>0</v>
      </c>
      <c r="R72" s="566"/>
      <c r="S72" s="567"/>
      <c r="T72" s="568"/>
      <c r="W72" s="62">
        <f>Q72</f>
        <v>0</v>
      </c>
    </row>
    <row r="73" spans="2:23" ht="24">
      <c r="B73" s="742" t="s">
        <v>439</v>
      </c>
      <c r="C73" s="46" t="s">
        <v>483</v>
      </c>
      <c r="D73" s="47" t="s">
        <v>105</v>
      </c>
      <c r="E73" s="157"/>
      <c r="F73" s="157"/>
      <c r="G73" s="157"/>
      <c r="H73" s="157"/>
      <c r="I73" s="157"/>
      <c r="J73" s="157"/>
      <c r="K73" s="157"/>
      <c r="L73" s="157"/>
      <c r="M73" s="157"/>
      <c r="N73" s="157"/>
      <c r="O73" s="157"/>
      <c r="P73" s="157"/>
      <c r="Q73" s="371">
        <f t="shared" si="8"/>
        <v>0</v>
      </c>
      <c r="R73" s="552"/>
      <c r="S73" s="553"/>
      <c r="T73" s="554"/>
      <c r="W73" s="62">
        <f>Q73</f>
        <v>0</v>
      </c>
    </row>
    <row r="74" spans="2:23">
      <c r="B74" s="748"/>
      <c r="C74" s="50" t="s">
        <v>209</v>
      </c>
      <c r="D74" s="51" t="s">
        <v>64</v>
      </c>
      <c r="E74" s="159"/>
      <c r="F74" s="161"/>
      <c r="G74" s="161"/>
      <c r="H74" s="161"/>
      <c r="I74" s="161"/>
      <c r="J74" s="161"/>
      <c r="K74" s="161"/>
      <c r="L74" s="161"/>
      <c r="M74" s="161"/>
      <c r="N74" s="161"/>
      <c r="O74" s="161"/>
      <c r="P74" s="162"/>
      <c r="Q74" s="369">
        <f t="shared" si="8"/>
        <v>0</v>
      </c>
      <c r="R74" s="555"/>
      <c r="S74" s="556"/>
      <c r="T74" s="557"/>
    </row>
    <row r="75" spans="2:23" ht="17.25" thickBot="1">
      <c r="B75" s="749"/>
      <c r="C75" s="362" t="s">
        <v>66</v>
      </c>
      <c r="D75" s="363" t="s">
        <v>643</v>
      </c>
      <c r="E75" s="375"/>
      <c r="F75" s="376"/>
      <c r="G75" s="376"/>
      <c r="H75" s="376"/>
      <c r="I75" s="376"/>
      <c r="J75" s="376"/>
      <c r="K75" s="376"/>
      <c r="L75" s="376"/>
      <c r="M75" s="376"/>
      <c r="N75" s="376"/>
      <c r="O75" s="376"/>
      <c r="P75" s="377"/>
      <c r="Q75" s="378">
        <f t="shared" si="8"/>
        <v>0</v>
      </c>
      <c r="R75" s="569"/>
      <c r="S75" s="570"/>
      <c r="T75" s="571"/>
    </row>
    <row r="76" spans="2:23" s="45" customFormat="1" ht="12"/>
    <row r="77" spans="2:23" s="45" customFormat="1" ht="12">
      <c r="G77" s="45" t="s">
        <v>134</v>
      </c>
      <c r="K77" s="137"/>
      <c r="L77" s="137"/>
      <c r="M77" s="137"/>
    </row>
    <row r="78" spans="2:23" s="45" customFormat="1" ht="12" customHeight="1">
      <c r="C78" s="1091" t="s">
        <v>256</v>
      </c>
      <c r="D78" s="1091"/>
      <c r="E78" s="1091"/>
      <c r="F78" s="1092"/>
      <c r="G78" s="44"/>
      <c r="H78" s="136" t="s">
        <v>126</v>
      </c>
      <c r="I78" s="1093" t="s">
        <v>101</v>
      </c>
      <c r="J78" s="1094"/>
      <c r="K78" s="1095" t="s">
        <v>102</v>
      </c>
      <c r="L78" s="1096"/>
      <c r="M78" s="1097"/>
      <c r="N78" s="1093" t="s">
        <v>130</v>
      </c>
      <c r="O78" s="1103"/>
      <c r="P78" s="1094"/>
    </row>
    <row r="79" spans="2:23" s="45" customFormat="1" ht="25.5">
      <c r="C79" s="1091"/>
      <c r="D79" s="1091"/>
      <c r="E79" s="1091"/>
      <c r="F79" s="1092"/>
      <c r="G79" s="44"/>
      <c r="H79" s="69" t="s">
        <v>133</v>
      </c>
      <c r="I79" s="136" t="s">
        <v>213</v>
      </c>
      <c r="J79" s="136" t="s">
        <v>127</v>
      </c>
      <c r="K79" s="136" t="s">
        <v>216</v>
      </c>
      <c r="L79" s="136" t="s">
        <v>205</v>
      </c>
      <c r="M79" s="136" t="s">
        <v>128</v>
      </c>
      <c r="N79" s="230" t="s">
        <v>129</v>
      </c>
      <c r="O79" s="676" t="str">
        <f>C54</f>
        <v>熱源（その他）</v>
      </c>
      <c r="P79" s="677" t="str">
        <f>C70</f>
        <v>給湯（その他）</v>
      </c>
    </row>
    <row r="80" spans="2:23" s="45" customFormat="1" ht="16.5" customHeight="1">
      <c r="C80" s="1091"/>
      <c r="D80" s="1091"/>
      <c r="E80" s="1091"/>
      <c r="F80" s="1092"/>
      <c r="G80" s="68" t="s">
        <v>131</v>
      </c>
      <c r="H80" s="198">
        <f>Q16+Q18+Q36+Q39+Q41</f>
        <v>0</v>
      </c>
      <c r="I80" s="198">
        <f>Q20</f>
        <v>0</v>
      </c>
      <c r="J80" s="199">
        <f>Q21</f>
        <v>0</v>
      </c>
      <c r="K80" s="199">
        <f>Q23</f>
        <v>0</v>
      </c>
      <c r="L80" s="199">
        <f>Q24</f>
        <v>0</v>
      </c>
      <c r="M80" s="199">
        <f>Q25</f>
        <v>0</v>
      </c>
      <c r="N80" s="199">
        <f>Q27</f>
        <v>0</v>
      </c>
      <c r="O80" s="199">
        <f>Q28</f>
        <v>0</v>
      </c>
      <c r="P80" s="199">
        <f>Q29</f>
        <v>0</v>
      </c>
    </row>
    <row r="81" spans="2:21" s="45" customFormat="1" ht="16.5" customHeight="1">
      <c r="C81" s="1091"/>
      <c r="D81" s="1091"/>
      <c r="E81" s="1091"/>
      <c r="F81" s="1092"/>
      <c r="G81" s="68" t="s">
        <v>132</v>
      </c>
      <c r="H81" s="198">
        <f>W47+W55+W56+W62+W63+W64+W71+W72+W73</f>
        <v>0</v>
      </c>
      <c r="I81" s="198">
        <f>Q48+Q57+Q65+Q74</f>
        <v>0</v>
      </c>
      <c r="J81" s="199">
        <f>Q49+Q66+Q75+Q58</f>
        <v>0</v>
      </c>
      <c r="K81" s="199">
        <f>Q50+Q59+Q67</f>
        <v>0</v>
      </c>
      <c r="L81" s="199">
        <f>Q51+Q60+Q68</f>
        <v>0</v>
      </c>
      <c r="M81" s="199">
        <f>Q52+Q69+Q61</f>
        <v>0</v>
      </c>
      <c r="N81" s="199">
        <f>Q53</f>
        <v>0</v>
      </c>
      <c r="O81" s="199">
        <f>Q54</f>
        <v>0</v>
      </c>
      <c r="P81" s="199">
        <f>Q70</f>
        <v>0</v>
      </c>
    </row>
    <row r="82" spans="2:21" s="45" customFormat="1" ht="16.5" customHeight="1">
      <c r="C82" s="1091"/>
      <c r="D82" s="1091"/>
      <c r="E82" s="1091"/>
      <c r="F82" s="1092"/>
      <c r="G82" s="44" t="s">
        <v>135</v>
      </c>
      <c r="H82" s="198">
        <f>H80-H81</f>
        <v>0</v>
      </c>
      <c r="I82" s="198">
        <f t="shared" ref="I82:O82" si="9">I80-I81</f>
        <v>0</v>
      </c>
      <c r="J82" s="199">
        <f t="shared" si="9"/>
        <v>0</v>
      </c>
      <c r="K82" s="199">
        <f t="shared" si="9"/>
        <v>0</v>
      </c>
      <c r="L82" s="199">
        <f>L80-L81</f>
        <v>0</v>
      </c>
      <c r="M82" s="199">
        <f t="shared" si="9"/>
        <v>0</v>
      </c>
      <c r="N82" s="199">
        <f t="shared" si="9"/>
        <v>0</v>
      </c>
      <c r="O82" s="199">
        <f t="shared" si="9"/>
        <v>0</v>
      </c>
      <c r="P82" s="513">
        <f>P80-P81</f>
        <v>0</v>
      </c>
    </row>
    <row r="83" spans="2:21" s="45" customFormat="1" ht="12"/>
    <row r="84" spans="2:21" s="45" customFormat="1" ht="17.25" thickBot="1">
      <c r="B84" s="38" t="s">
        <v>188</v>
      </c>
      <c r="D84" s="39"/>
      <c r="E84" s="37"/>
      <c r="F84" s="39"/>
      <c r="G84" s="39"/>
      <c r="H84" s="39"/>
      <c r="I84" s="39"/>
      <c r="J84" s="39"/>
      <c r="K84" s="71"/>
      <c r="L84" s="39"/>
      <c r="M84" s="72"/>
      <c r="N84" s="72"/>
      <c r="O84" s="39"/>
      <c r="P84" s="39"/>
      <c r="Q84" s="39"/>
      <c r="U84" s="458">
        <f>事業報告書!$J$10</f>
        <v>0</v>
      </c>
    </row>
    <row r="85" spans="2:21" s="45" customFormat="1" ht="12">
      <c r="B85" s="1026"/>
      <c r="C85" s="1027"/>
      <c r="D85" s="1028"/>
      <c r="E85" s="349" t="str">
        <f t="shared" ref="E85:P85" si="10">E46</f>
        <v>４月</v>
      </c>
      <c r="F85" s="349" t="str">
        <f t="shared" si="10"/>
        <v>５月</v>
      </c>
      <c r="G85" s="349" t="str">
        <f t="shared" si="10"/>
        <v>６月</v>
      </c>
      <c r="H85" s="349" t="str">
        <f t="shared" si="10"/>
        <v>７月</v>
      </c>
      <c r="I85" s="349" t="str">
        <f t="shared" si="10"/>
        <v>８月</v>
      </c>
      <c r="J85" s="349" t="str">
        <f t="shared" si="10"/>
        <v>９月</v>
      </c>
      <c r="K85" s="349" t="str">
        <f t="shared" si="10"/>
        <v>１０月</v>
      </c>
      <c r="L85" s="349" t="str">
        <f t="shared" si="10"/>
        <v>１１月</v>
      </c>
      <c r="M85" s="349" t="str">
        <f t="shared" si="10"/>
        <v>１２月</v>
      </c>
      <c r="N85" s="349" t="str">
        <f t="shared" si="10"/>
        <v>１月</v>
      </c>
      <c r="O85" s="349" t="str">
        <f t="shared" si="10"/>
        <v>２月</v>
      </c>
      <c r="P85" s="349" t="str">
        <f t="shared" si="10"/>
        <v>３月</v>
      </c>
      <c r="Q85" s="367" t="s">
        <v>39</v>
      </c>
    </row>
    <row r="86" spans="2:21" s="45" customFormat="1" ht="22.5" customHeight="1">
      <c r="B86" s="751" t="s">
        <v>100</v>
      </c>
      <c r="C86" s="46" t="s">
        <v>483</v>
      </c>
      <c r="D86" s="47" t="s">
        <v>105</v>
      </c>
      <c r="E86" s="200">
        <f t="shared" ref="E86:P86" si="11">E47+E56+E62+E63+E64+E71+E72+E73+E55</f>
        <v>0</v>
      </c>
      <c r="F86" s="200">
        <f t="shared" si="11"/>
        <v>0</v>
      </c>
      <c r="G86" s="200">
        <f t="shared" si="11"/>
        <v>0</v>
      </c>
      <c r="H86" s="200">
        <f t="shared" si="11"/>
        <v>0</v>
      </c>
      <c r="I86" s="200">
        <f t="shared" si="11"/>
        <v>0</v>
      </c>
      <c r="J86" s="200">
        <f t="shared" si="11"/>
        <v>0</v>
      </c>
      <c r="K86" s="200">
        <f t="shared" si="11"/>
        <v>0</v>
      </c>
      <c r="L86" s="200">
        <f t="shared" si="11"/>
        <v>0</v>
      </c>
      <c r="M86" s="200">
        <f t="shared" si="11"/>
        <v>0</v>
      </c>
      <c r="N86" s="200">
        <f t="shared" si="11"/>
        <v>0</v>
      </c>
      <c r="O86" s="200">
        <f t="shared" si="11"/>
        <v>0</v>
      </c>
      <c r="P86" s="200">
        <f t="shared" si="11"/>
        <v>0</v>
      </c>
      <c r="Q86" s="368">
        <f t="shared" ref="Q86:Q100" si="12">SUM(E86:P86)</f>
        <v>0</v>
      </c>
    </row>
    <row r="87" spans="2:21">
      <c r="B87" s="1081" t="s">
        <v>101</v>
      </c>
      <c r="C87" s="46" t="s">
        <v>209</v>
      </c>
      <c r="D87" s="47" t="s">
        <v>89</v>
      </c>
      <c r="E87" s="201">
        <f t="shared" ref="E87:P88" si="13">E48+E57+E65+E74</f>
        <v>0</v>
      </c>
      <c r="F87" s="201">
        <f t="shared" si="13"/>
        <v>0</v>
      </c>
      <c r="G87" s="201">
        <f t="shared" si="13"/>
        <v>0</v>
      </c>
      <c r="H87" s="201">
        <f t="shared" si="13"/>
        <v>0</v>
      </c>
      <c r="I87" s="201">
        <f t="shared" si="13"/>
        <v>0</v>
      </c>
      <c r="J87" s="201">
        <f t="shared" si="13"/>
        <v>0</v>
      </c>
      <c r="K87" s="201">
        <f t="shared" si="13"/>
        <v>0</v>
      </c>
      <c r="L87" s="201">
        <f t="shared" si="13"/>
        <v>0</v>
      </c>
      <c r="M87" s="201">
        <f t="shared" si="13"/>
        <v>0</v>
      </c>
      <c r="N87" s="201">
        <f t="shared" si="13"/>
        <v>0</v>
      </c>
      <c r="O87" s="201">
        <f t="shared" si="13"/>
        <v>0</v>
      </c>
      <c r="P87" s="201">
        <f t="shared" si="13"/>
        <v>0</v>
      </c>
      <c r="Q87" s="371">
        <f t="shared" si="12"/>
        <v>0</v>
      </c>
    </row>
    <row r="88" spans="2:21">
      <c r="B88" s="1082"/>
      <c r="C88" s="54" t="s">
        <v>66</v>
      </c>
      <c r="D88" s="55" t="s">
        <v>643</v>
      </c>
      <c r="E88" s="241">
        <f t="shared" si="13"/>
        <v>0</v>
      </c>
      <c r="F88" s="241">
        <f t="shared" si="13"/>
        <v>0</v>
      </c>
      <c r="G88" s="241">
        <f t="shared" si="13"/>
        <v>0</v>
      </c>
      <c r="H88" s="241">
        <f t="shared" si="13"/>
        <v>0</v>
      </c>
      <c r="I88" s="241">
        <f t="shared" si="13"/>
        <v>0</v>
      </c>
      <c r="J88" s="241">
        <f t="shared" si="13"/>
        <v>0</v>
      </c>
      <c r="K88" s="241">
        <f t="shared" si="13"/>
        <v>0</v>
      </c>
      <c r="L88" s="241">
        <f t="shared" si="13"/>
        <v>0</v>
      </c>
      <c r="M88" s="241">
        <f t="shared" si="13"/>
        <v>0</v>
      </c>
      <c r="N88" s="241">
        <f t="shared" si="13"/>
        <v>0</v>
      </c>
      <c r="O88" s="241">
        <f t="shared" si="13"/>
        <v>0</v>
      </c>
      <c r="P88" s="241">
        <f t="shared" si="13"/>
        <v>0</v>
      </c>
      <c r="Q88" s="374">
        <f t="shared" si="12"/>
        <v>0</v>
      </c>
    </row>
    <row r="89" spans="2:21">
      <c r="B89" s="1081" t="s">
        <v>102</v>
      </c>
      <c r="C89" s="46" t="s">
        <v>206</v>
      </c>
      <c r="D89" s="47" t="s">
        <v>103</v>
      </c>
      <c r="E89" s="242">
        <f t="shared" ref="E89:P91" si="14">E50+E59+E67</f>
        <v>0</v>
      </c>
      <c r="F89" s="242">
        <f t="shared" si="14"/>
        <v>0</v>
      </c>
      <c r="G89" s="242">
        <f t="shared" si="14"/>
        <v>0</v>
      </c>
      <c r="H89" s="242">
        <f t="shared" si="14"/>
        <v>0</v>
      </c>
      <c r="I89" s="242">
        <f t="shared" si="14"/>
        <v>0</v>
      </c>
      <c r="J89" s="242">
        <f t="shared" si="14"/>
        <v>0</v>
      </c>
      <c r="K89" s="242">
        <f t="shared" si="14"/>
        <v>0</v>
      </c>
      <c r="L89" s="242">
        <f t="shared" si="14"/>
        <v>0</v>
      </c>
      <c r="M89" s="242">
        <f t="shared" si="14"/>
        <v>0</v>
      </c>
      <c r="N89" s="242">
        <f t="shared" si="14"/>
        <v>0</v>
      </c>
      <c r="O89" s="242">
        <f t="shared" si="14"/>
        <v>0</v>
      </c>
      <c r="P89" s="242">
        <f t="shared" si="14"/>
        <v>0</v>
      </c>
      <c r="Q89" s="379">
        <f>SUM(E89:P89)</f>
        <v>0</v>
      </c>
    </row>
    <row r="90" spans="2:21">
      <c r="B90" s="1083"/>
      <c r="C90" s="134" t="s">
        <v>205</v>
      </c>
      <c r="D90" s="135" t="s">
        <v>207</v>
      </c>
      <c r="E90" s="243">
        <f t="shared" si="14"/>
        <v>0</v>
      </c>
      <c r="F90" s="243">
        <f t="shared" si="14"/>
        <v>0</v>
      </c>
      <c r="G90" s="243">
        <f t="shared" si="14"/>
        <v>0</v>
      </c>
      <c r="H90" s="243">
        <f t="shared" si="14"/>
        <v>0</v>
      </c>
      <c r="I90" s="243">
        <f t="shared" si="14"/>
        <v>0</v>
      </c>
      <c r="J90" s="243">
        <f t="shared" si="14"/>
        <v>0</v>
      </c>
      <c r="K90" s="243">
        <f t="shared" si="14"/>
        <v>0</v>
      </c>
      <c r="L90" s="243">
        <f t="shared" si="14"/>
        <v>0</v>
      </c>
      <c r="M90" s="243">
        <f t="shared" si="14"/>
        <v>0</v>
      </c>
      <c r="N90" s="243">
        <f t="shared" si="14"/>
        <v>0</v>
      </c>
      <c r="O90" s="243">
        <f t="shared" si="14"/>
        <v>0</v>
      </c>
      <c r="P90" s="243">
        <f t="shared" si="14"/>
        <v>0</v>
      </c>
      <c r="Q90" s="380">
        <f>SUM(E90:P90)</f>
        <v>0</v>
      </c>
    </row>
    <row r="91" spans="2:21">
      <c r="B91" s="1082"/>
      <c r="C91" s="54" t="s">
        <v>72</v>
      </c>
      <c r="D91" s="55" t="s">
        <v>103</v>
      </c>
      <c r="E91" s="241">
        <f t="shared" si="14"/>
        <v>0</v>
      </c>
      <c r="F91" s="241">
        <f t="shared" si="14"/>
        <v>0</v>
      </c>
      <c r="G91" s="241">
        <f t="shared" si="14"/>
        <v>0</v>
      </c>
      <c r="H91" s="241">
        <f t="shared" si="14"/>
        <v>0</v>
      </c>
      <c r="I91" s="241">
        <f t="shared" si="14"/>
        <v>0</v>
      </c>
      <c r="J91" s="241">
        <f t="shared" si="14"/>
        <v>0</v>
      </c>
      <c r="K91" s="241">
        <f t="shared" si="14"/>
        <v>0</v>
      </c>
      <c r="L91" s="241">
        <f t="shared" si="14"/>
        <v>0</v>
      </c>
      <c r="M91" s="241">
        <f t="shared" si="14"/>
        <v>0</v>
      </c>
      <c r="N91" s="241">
        <f t="shared" si="14"/>
        <v>0</v>
      </c>
      <c r="O91" s="241">
        <f t="shared" si="14"/>
        <v>0</v>
      </c>
      <c r="P91" s="241">
        <f t="shared" si="14"/>
        <v>0</v>
      </c>
      <c r="Q91" s="374">
        <f t="shared" si="12"/>
        <v>0</v>
      </c>
    </row>
    <row r="92" spans="2:21">
      <c r="B92" s="1083" t="s">
        <v>98</v>
      </c>
      <c r="C92" s="75" t="s">
        <v>74</v>
      </c>
      <c r="D92" s="76" t="s">
        <v>90</v>
      </c>
      <c r="E92" s="244">
        <f t="shared" ref="E92:P93" si="15">E53</f>
        <v>0</v>
      </c>
      <c r="F92" s="244">
        <f t="shared" si="15"/>
        <v>0</v>
      </c>
      <c r="G92" s="244">
        <f t="shared" si="15"/>
        <v>0</v>
      </c>
      <c r="H92" s="244">
        <f t="shared" si="15"/>
        <v>0</v>
      </c>
      <c r="I92" s="244">
        <f t="shared" si="15"/>
        <v>0</v>
      </c>
      <c r="J92" s="244">
        <f t="shared" si="15"/>
        <v>0</v>
      </c>
      <c r="K92" s="244">
        <f t="shared" si="15"/>
        <v>0</v>
      </c>
      <c r="L92" s="244">
        <f t="shared" si="15"/>
        <v>0</v>
      </c>
      <c r="M92" s="244">
        <f t="shared" si="15"/>
        <v>0</v>
      </c>
      <c r="N92" s="244">
        <f t="shared" si="15"/>
        <v>0</v>
      </c>
      <c r="O92" s="244">
        <f t="shared" si="15"/>
        <v>0</v>
      </c>
      <c r="P92" s="244">
        <f t="shared" si="15"/>
        <v>0</v>
      </c>
      <c r="Q92" s="372">
        <f t="shared" si="12"/>
        <v>0</v>
      </c>
    </row>
    <row r="93" spans="2:21">
      <c r="B93" s="1083"/>
      <c r="C93" s="75" t="str">
        <f>C28</f>
        <v>熱源（その他）</v>
      </c>
      <c r="D93" s="76" t="str">
        <f>D28</f>
        <v>L1</v>
      </c>
      <c r="E93" s="244">
        <f t="shared" si="15"/>
        <v>0</v>
      </c>
      <c r="F93" s="244">
        <f t="shared" si="15"/>
        <v>0</v>
      </c>
      <c r="G93" s="244">
        <f t="shared" si="15"/>
        <v>0</v>
      </c>
      <c r="H93" s="244">
        <f t="shared" si="15"/>
        <v>0</v>
      </c>
      <c r="I93" s="244">
        <f t="shared" si="15"/>
        <v>0</v>
      </c>
      <c r="J93" s="244">
        <f t="shared" si="15"/>
        <v>0</v>
      </c>
      <c r="K93" s="244">
        <f t="shared" si="15"/>
        <v>0</v>
      </c>
      <c r="L93" s="244">
        <f t="shared" si="15"/>
        <v>0</v>
      </c>
      <c r="M93" s="244">
        <f t="shared" si="15"/>
        <v>0</v>
      </c>
      <c r="N93" s="244">
        <f t="shared" si="15"/>
        <v>0</v>
      </c>
      <c r="O93" s="244">
        <f t="shared" si="15"/>
        <v>0</v>
      </c>
      <c r="P93" s="244">
        <f t="shared" si="15"/>
        <v>0</v>
      </c>
      <c r="Q93" s="372">
        <f>SUM(E93:P93)</f>
        <v>0</v>
      </c>
    </row>
    <row r="94" spans="2:21">
      <c r="B94" s="1082"/>
      <c r="C94" s="50" t="str">
        <f>C29</f>
        <v>給湯（その他）</v>
      </c>
      <c r="D94" s="51" t="str">
        <f>D29</f>
        <v>L2</v>
      </c>
      <c r="E94" s="245">
        <f t="shared" ref="E94:P94" si="16">E70</f>
        <v>0</v>
      </c>
      <c r="F94" s="245">
        <f t="shared" si="16"/>
        <v>0</v>
      </c>
      <c r="G94" s="245">
        <f t="shared" si="16"/>
        <v>0</v>
      </c>
      <c r="H94" s="245">
        <f t="shared" si="16"/>
        <v>0</v>
      </c>
      <c r="I94" s="245">
        <f t="shared" si="16"/>
        <v>0</v>
      </c>
      <c r="J94" s="245">
        <f t="shared" si="16"/>
        <v>0</v>
      </c>
      <c r="K94" s="245">
        <f t="shared" si="16"/>
        <v>0</v>
      </c>
      <c r="L94" s="245">
        <f t="shared" si="16"/>
        <v>0</v>
      </c>
      <c r="M94" s="245">
        <f t="shared" si="16"/>
        <v>0</v>
      </c>
      <c r="N94" s="245">
        <f t="shared" si="16"/>
        <v>0</v>
      </c>
      <c r="O94" s="245">
        <f t="shared" si="16"/>
        <v>0</v>
      </c>
      <c r="P94" s="245">
        <f t="shared" si="16"/>
        <v>0</v>
      </c>
      <c r="Q94" s="370">
        <f t="shared" si="12"/>
        <v>0</v>
      </c>
    </row>
    <row r="95" spans="2:21">
      <c r="B95" s="1098" t="s">
        <v>104</v>
      </c>
      <c r="C95" s="46" t="s">
        <v>80</v>
      </c>
      <c r="D95" s="47" t="s">
        <v>105</v>
      </c>
      <c r="E95" s="251">
        <f t="shared" ref="E95:P98" si="17">E36</f>
        <v>0</v>
      </c>
      <c r="F95" s="251">
        <f t="shared" si="17"/>
        <v>0</v>
      </c>
      <c r="G95" s="251">
        <f t="shared" si="17"/>
        <v>0</v>
      </c>
      <c r="H95" s="251">
        <f t="shared" si="17"/>
        <v>0</v>
      </c>
      <c r="I95" s="251">
        <f t="shared" si="17"/>
        <v>0</v>
      </c>
      <c r="J95" s="251">
        <f t="shared" si="17"/>
        <v>0</v>
      </c>
      <c r="K95" s="251">
        <f t="shared" si="17"/>
        <v>0</v>
      </c>
      <c r="L95" s="251">
        <f t="shared" si="17"/>
        <v>0</v>
      </c>
      <c r="M95" s="251">
        <f t="shared" si="17"/>
        <v>0</v>
      </c>
      <c r="N95" s="251">
        <f t="shared" si="17"/>
        <v>0</v>
      </c>
      <c r="O95" s="251">
        <f t="shared" si="17"/>
        <v>0</v>
      </c>
      <c r="P95" s="251">
        <f t="shared" si="17"/>
        <v>0</v>
      </c>
      <c r="Q95" s="379">
        <f t="shared" si="12"/>
        <v>0</v>
      </c>
    </row>
    <row r="96" spans="2:21">
      <c r="B96" s="1099"/>
      <c r="C96" s="50" t="s">
        <v>81</v>
      </c>
      <c r="D96" s="51" t="s">
        <v>105</v>
      </c>
      <c r="E96" s="252">
        <f t="shared" si="17"/>
        <v>0</v>
      </c>
      <c r="F96" s="245">
        <f t="shared" si="17"/>
        <v>0</v>
      </c>
      <c r="G96" s="245">
        <f t="shared" si="17"/>
        <v>0</v>
      </c>
      <c r="H96" s="245">
        <f t="shared" si="17"/>
        <v>0</v>
      </c>
      <c r="I96" s="245">
        <f t="shared" si="17"/>
        <v>0</v>
      </c>
      <c r="J96" s="245">
        <f t="shared" si="17"/>
        <v>0</v>
      </c>
      <c r="K96" s="245">
        <f t="shared" si="17"/>
        <v>0</v>
      </c>
      <c r="L96" s="245">
        <f t="shared" si="17"/>
        <v>0</v>
      </c>
      <c r="M96" s="245">
        <f t="shared" si="17"/>
        <v>0</v>
      </c>
      <c r="N96" s="245">
        <f t="shared" si="17"/>
        <v>0</v>
      </c>
      <c r="O96" s="245">
        <f t="shared" si="17"/>
        <v>0</v>
      </c>
      <c r="P96" s="253">
        <f t="shared" si="17"/>
        <v>0</v>
      </c>
      <c r="Q96" s="370">
        <f t="shared" si="12"/>
        <v>0</v>
      </c>
    </row>
    <row r="97" spans="2:21">
      <c r="B97" s="1100"/>
      <c r="C97" s="54" t="s">
        <v>82</v>
      </c>
      <c r="D97" s="55" t="s">
        <v>105</v>
      </c>
      <c r="E97" s="244">
        <f t="shared" si="17"/>
        <v>0</v>
      </c>
      <c r="F97" s="244">
        <f t="shared" si="17"/>
        <v>0</v>
      </c>
      <c r="G97" s="244">
        <f t="shared" si="17"/>
        <v>0</v>
      </c>
      <c r="H97" s="244">
        <f t="shared" si="17"/>
        <v>0</v>
      </c>
      <c r="I97" s="244">
        <f t="shared" si="17"/>
        <v>0</v>
      </c>
      <c r="J97" s="244">
        <f t="shared" si="17"/>
        <v>0</v>
      </c>
      <c r="K97" s="244">
        <f t="shared" si="17"/>
        <v>0</v>
      </c>
      <c r="L97" s="244">
        <f t="shared" si="17"/>
        <v>0</v>
      </c>
      <c r="M97" s="244">
        <f t="shared" si="17"/>
        <v>0</v>
      </c>
      <c r="N97" s="244">
        <f t="shared" si="17"/>
        <v>0</v>
      </c>
      <c r="O97" s="244">
        <f t="shared" si="17"/>
        <v>0</v>
      </c>
      <c r="P97" s="244">
        <f t="shared" si="17"/>
        <v>0</v>
      </c>
      <c r="Q97" s="370">
        <f t="shared" si="12"/>
        <v>0</v>
      </c>
    </row>
    <row r="98" spans="2:21">
      <c r="B98" s="381" t="s">
        <v>25</v>
      </c>
      <c r="C98" s="343" t="s">
        <v>83</v>
      </c>
      <c r="D98" s="57" t="s">
        <v>105</v>
      </c>
      <c r="E98" s="254">
        <f t="shared" si="17"/>
        <v>0</v>
      </c>
      <c r="F98" s="254">
        <f t="shared" si="17"/>
        <v>0</v>
      </c>
      <c r="G98" s="254">
        <f t="shared" si="17"/>
        <v>0</v>
      </c>
      <c r="H98" s="254">
        <f t="shared" si="17"/>
        <v>0</v>
      </c>
      <c r="I98" s="254">
        <f t="shared" si="17"/>
        <v>0</v>
      </c>
      <c r="J98" s="254">
        <f t="shared" si="17"/>
        <v>0</v>
      </c>
      <c r="K98" s="254">
        <f t="shared" si="17"/>
        <v>0</v>
      </c>
      <c r="L98" s="254">
        <f t="shared" si="17"/>
        <v>0</v>
      </c>
      <c r="M98" s="254">
        <f t="shared" si="17"/>
        <v>0</v>
      </c>
      <c r="N98" s="254">
        <f t="shared" si="17"/>
        <v>0</v>
      </c>
      <c r="O98" s="254">
        <f t="shared" si="17"/>
        <v>0</v>
      </c>
      <c r="P98" s="254">
        <f t="shared" si="17"/>
        <v>0</v>
      </c>
      <c r="Q98" s="382">
        <f t="shared" si="12"/>
        <v>0</v>
      </c>
    </row>
    <row r="99" spans="2:21" ht="20.25" customHeight="1">
      <c r="B99" s="1101" t="s">
        <v>106</v>
      </c>
      <c r="C99" s="75" t="s">
        <v>85</v>
      </c>
      <c r="D99" s="76" t="s">
        <v>105</v>
      </c>
      <c r="E99" s="244">
        <f t="shared" ref="E99:P100" si="18">E41</f>
        <v>0</v>
      </c>
      <c r="F99" s="244">
        <f t="shared" si="18"/>
        <v>0</v>
      </c>
      <c r="G99" s="244">
        <f t="shared" si="18"/>
        <v>0</v>
      </c>
      <c r="H99" s="244">
        <f t="shared" si="18"/>
        <v>0</v>
      </c>
      <c r="I99" s="244">
        <f t="shared" si="18"/>
        <v>0</v>
      </c>
      <c r="J99" s="244">
        <f t="shared" si="18"/>
        <v>0</v>
      </c>
      <c r="K99" s="244">
        <f t="shared" si="18"/>
        <v>0</v>
      </c>
      <c r="L99" s="244">
        <f t="shared" si="18"/>
        <v>0</v>
      </c>
      <c r="M99" s="244">
        <f t="shared" si="18"/>
        <v>0</v>
      </c>
      <c r="N99" s="244">
        <f t="shared" si="18"/>
        <v>0</v>
      </c>
      <c r="O99" s="244">
        <f t="shared" si="18"/>
        <v>0</v>
      </c>
      <c r="P99" s="244">
        <f t="shared" si="18"/>
        <v>0</v>
      </c>
      <c r="Q99" s="372">
        <f t="shared" si="12"/>
        <v>0</v>
      </c>
    </row>
    <row r="100" spans="2:21" ht="17.25" thickBot="1">
      <c r="B100" s="1102"/>
      <c r="C100" s="362" t="s">
        <v>86</v>
      </c>
      <c r="D100" s="363" t="s">
        <v>105</v>
      </c>
      <c r="E100" s="383">
        <f t="shared" si="18"/>
        <v>0</v>
      </c>
      <c r="F100" s="383">
        <f t="shared" si="18"/>
        <v>0</v>
      </c>
      <c r="G100" s="383">
        <f t="shared" si="18"/>
        <v>0</v>
      </c>
      <c r="H100" s="383">
        <f t="shared" si="18"/>
        <v>0</v>
      </c>
      <c r="I100" s="383">
        <f t="shared" si="18"/>
        <v>0</v>
      </c>
      <c r="J100" s="383">
        <f t="shared" si="18"/>
        <v>0</v>
      </c>
      <c r="K100" s="383">
        <f t="shared" si="18"/>
        <v>0</v>
      </c>
      <c r="L100" s="383">
        <f t="shared" si="18"/>
        <v>0</v>
      </c>
      <c r="M100" s="383">
        <f t="shared" si="18"/>
        <v>0</v>
      </c>
      <c r="N100" s="383">
        <f t="shared" si="18"/>
        <v>0</v>
      </c>
      <c r="O100" s="383">
        <f t="shared" si="18"/>
        <v>0</v>
      </c>
      <c r="P100" s="383">
        <f t="shared" si="18"/>
        <v>0</v>
      </c>
      <c r="Q100" s="378">
        <f t="shared" si="12"/>
        <v>0</v>
      </c>
    </row>
    <row r="101" spans="2:21">
      <c r="B101" s="484"/>
      <c r="C101" s="83"/>
      <c r="D101" s="83"/>
      <c r="E101" s="485"/>
      <c r="F101" s="485"/>
      <c r="G101" s="485"/>
      <c r="H101" s="485"/>
      <c r="I101" s="485"/>
      <c r="J101" s="485"/>
      <c r="K101" s="485"/>
      <c r="L101" s="485"/>
      <c r="M101" s="485"/>
      <c r="N101" s="485"/>
      <c r="O101" s="485"/>
      <c r="P101" s="485"/>
      <c r="Q101" s="485"/>
    </row>
    <row r="102" spans="2:21" ht="17.25" thickBot="1">
      <c r="B102" s="38" t="s">
        <v>189</v>
      </c>
      <c r="D102" s="39"/>
      <c r="E102" s="37"/>
      <c r="F102" s="39"/>
      <c r="G102" s="39"/>
      <c r="H102" s="39"/>
      <c r="I102" s="39"/>
      <c r="J102" s="39"/>
      <c r="K102" s="71"/>
      <c r="L102" s="39"/>
      <c r="M102" s="72"/>
      <c r="N102" s="72"/>
      <c r="O102" s="39"/>
      <c r="P102" s="39"/>
      <c r="Q102" s="39"/>
    </row>
    <row r="103" spans="2:21">
      <c r="B103" s="1026"/>
      <c r="C103" s="1027"/>
      <c r="D103" s="1028"/>
      <c r="E103" s="384" t="str">
        <f t="shared" ref="E103:P104" si="19">E85</f>
        <v>４月</v>
      </c>
      <c r="F103" s="384" t="str">
        <f t="shared" si="19"/>
        <v>５月</v>
      </c>
      <c r="G103" s="384" t="str">
        <f t="shared" si="19"/>
        <v>６月</v>
      </c>
      <c r="H103" s="384" t="str">
        <f t="shared" si="19"/>
        <v>７月</v>
      </c>
      <c r="I103" s="384" t="str">
        <f t="shared" si="19"/>
        <v>８月</v>
      </c>
      <c r="J103" s="384" t="str">
        <f t="shared" si="19"/>
        <v>９月</v>
      </c>
      <c r="K103" s="384" t="str">
        <f t="shared" si="19"/>
        <v>１０月</v>
      </c>
      <c r="L103" s="384" t="str">
        <f t="shared" si="19"/>
        <v>１１月</v>
      </c>
      <c r="M103" s="384" t="str">
        <f t="shared" si="19"/>
        <v>１２月</v>
      </c>
      <c r="N103" s="384" t="str">
        <f t="shared" si="19"/>
        <v>１月</v>
      </c>
      <c r="O103" s="384" t="str">
        <f t="shared" si="19"/>
        <v>２月</v>
      </c>
      <c r="P103" s="384" t="str">
        <f t="shared" si="19"/>
        <v>３月</v>
      </c>
      <c r="Q103" s="367" t="s">
        <v>39</v>
      </c>
    </row>
    <row r="104" spans="2:21" ht="36">
      <c r="B104" s="751" t="s">
        <v>107</v>
      </c>
      <c r="C104" s="46" t="s">
        <v>483</v>
      </c>
      <c r="D104" s="47" t="s">
        <v>105</v>
      </c>
      <c r="E104" s="202">
        <f t="shared" si="19"/>
        <v>0</v>
      </c>
      <c r="F104" s="203">
        <f t="shared" si="19"/>
        <v>0</v>
      </c>
      <c r="G104" s="203">
        <f t="shared" si="19"/>
        <v>0</v>
      </c>
      <c r="H104" s="203">
        <f t="shared" si="19"/>
        <v>0</v>
      </c>
      <c r="I104" s="203">
        <f t="shared" si="19"/>
        <v>0</v>
      </c>
      <c r="J104" s="203">
        <f t="shared" si="19"/>
        <v>0</v>
      </c>
      <c r="K104" s="203">
        <f t="shared" si="19"/>
        <v>0</v>
      </c>
      <c r="L104" s="203">
        <f t="shared" si="19"/>
        <v>0</v>
      </c>
      <c r="M104" s="203">
        <f t="shared" si="19"/>
        <v>0</v>
      </c>
      <c r="N104" s="203">
        <f t="shared" si="19"/>
        <v>0</v>
      </c>
      <c r="O104" s="203">
        <f t="shared" si="19"/>
        <v>0</v>
      </c>
      <c r="P104" s="204">
        <f t="shared" si="19"/>
        <v>0</v>
      </c>
      <c r="Q104" s="368">
        <f t="shared" ref="Q104:Q106" si="20">SUM(E104:P104)</f>
        <v>0</v>
      </c>
      <c r="S104" s="785"/>
    </row>
    <row r="105" spans="2:21">
      <c r="B105" s="342" t="s">
        <v>108</v>
      </c>
      <c r="C105" s="77"/>
      <c r="D105" s="57" t="s">
        <v>109</v>
      </c>
      <c r="E105" s="760">
        <f t="shared" ref="E105:P105" si="21">IF($Q$104&lt;&gt;0,ROUND(E104/$Q$104*100,3),0)</f>
        <v>0</v>
      </c>
      <c r="F105" s="205">
        <f t="shared" si="21"/>
        <v>0</v>
      </c>
      <c r="G105" s="205">
        <f t="shared" si="21"/>
        <v>0</v>
      </c>
      <c r="H105" s="205">
        <f t="shared" si="21"/>
        <v>0</v>
      </c>
      <c r="I105" s="205">
        <f t="shared" si="21"/>
        <v>0</v>
      </c>
      <c r="J105" s="205">
        <f t="shared" si="21"/>
        <v>0</v>
      </c>
      <c r="K105" s="205">
        <f t="shared" si="21"/>
        <v>0</v>
      </c>
      <c r="L105" s="205">
        <f t="shared" si="21"/>
        <v>0</v>
      </c>
      <c r="M105" s="205">
        <f t="shared" si="21"/>
        <v>0</v>
      </c>
      <c r="N105" s="205">
        <f t="shared" si="21"/>
        <v>0</v>
      </c>
      <c r="O105" s="205">
        <f t="shared" si="21"/>
        <v>0</v>
      </c>
      <c r="P105" s="206">
        <f t="shared" si="21"/>
        <v>0</v>
      </c>
      <c r="Q105" s="385">
        <f t="shared" si="20"/>
        <v>0</v>
      </c>
    </row>
    <row r="106" spans="2:21" ht="48.75" thickBot="1">
      <c r="B106" s="788" t="s">
        <v>110</v>
      </c>
      <c r="C106" s="787" t="s">
        <v>483</v>
      </c>
      <c r="D106" s="354" t="s">
        <v>105</v>
      </c>
      <c r="E106" s="789">
        <f t="shared" ref="E106:P106" si="22">E104-(E95+E98+E99)</f>
        <v>0</v>
      </c>
      <c r="F106" s="790">
        <f t="shared" si="22"/>
        <v>0</v>
      </c>
      <c r="G106" s="790">
        <f t="shared" si="22"/>
        <v>0</v>
      </c>
      <c r="H106" s="790">
        <f t="shared" si="22"/>
        <v>0</v>
      </c>
      <c r="I106" s="790">
        <f t="shared" si="22"/>
        <v>0</v>
      </c>
      <c r="J106" s="790">
        <f t="shared" si="22"/>
        <v>0</v>
      </c>
      <c r="K106" s="790">
        <f t="shared" si="22"/>
        <v>0</v>
      </c>
      <c r="L106" s="790">
        <f t="shared" si="22"/>
        <v>0</v>
      </c>
      <c r="M106" s="790">
        <f t="shared" si="22"/>
        <v>0</v>
      </c>
      <c r="N106" s="790">
        <f t="shared" si="22"/>
        <v>0</v>
      </c>
      <c r="O106" s="790">
        <f t="shared" si="22"/>
        <v>0</v>
      </c>
      <c r="P106" s="791">
        <f t="shared" si="22"/>
        <v>0</v>
      </c>
      <c r="Q106" s="792">
        <f t="shared" si="20"/>
        <v>0</v>
      </c>
    </row>
    <row r="107" spans="2:21" ht="17.25" thickBot="1">
      <c r="B107" s="38" t="s">
        <v>190</v>
      </c>
      <c r="D107" s="39"/>
      <c r="E107" s="37"/>
      <c r="F107" s="39"/>
      <c r="G107" s="39"/>
      <c r="H107" s="39"/>
      <c r="I107" s="39"/>
      <c r="J107" s="39"/>
      <c r="K107" s="71"/>
      <c r="L107" s="39"/>
      <c r="M107" s="72"/>
      <c r="N107" s="72"/>
      <c r="O107" s="39"/>
      <c r="P107" s="39"/>
      <c r="Q107" s="39"/>
      <c r="U107" s="458">
        <f>事業報告書!$J$10</f>
        <v>0</v>
      </c>
    </row>
    <row r="108" spans="2:21">
      <c r="B108" s="1026"/>
      <c r="C108" s="1027"/>
      <c r="D108" s="1028"/>
      <c r="E108" s="384" t="str">
        <f t="shared" ref="E108:P108" si="23">E103</f>
        <v>４月</v>
      </c>
      <c r="F108" s="384" t="str">
        <f t="shared" si="23"/>
        <v>５月</v>
      </c>
      <c r="G108" s="384" t="str">
        <f t="shared" si="23"/>
        <v>６月</v>
      </c>
      <c r="H108" s="384" t="str">
        <f t="shared" si="23"/>
        <v>７月</v>
      </c>
      <c r="I108" s="384" t="str">
        <f t="shared" si="23"/>
        <v>８月</v>
      </c>
      <c r="J108" s="384" t="str">
        <f t="shared" si="23"/>
        <v>９月</v>
      </c>
      <c r="K108" s="384" t="str">
        <f t="shared" si="23"/>
        <v>１０月</v>
      </c>
      <c r="L108" s="384" t="str">
        <f t="shared" si="23"/>
        <v>１１月</v>
      </c>
      <c r="M108" s="384" t="str">
        <f t="shared" si="23"/>
        <v>１２月</v>
      </c>
      <c r="N108" s="384" t="str">
        <f t="shared" si="23"/>
        <v>１月</v>
      </c>
      <c r="O108" s="384" t="str">
        <f t="shared" si="23"/>
        <v>２月</v>
      </c>
      <c r="P108" s="384" t="str">
        <f t="shared" si="23"/>
        <v>３月</v>
      </c>
      <c r="Q108" s="367" t="s">
        <v>39</v>
      </c>
    </row>
    <row r="109" spans="2:21" ht="48">
      <c r="B109" s="745" t="s">
        <v>111</v>
      </c>
      <c r="C109" s="46" t="s">
        <v>483</v>
      </c>
      <c r="D109" s="47" t="s">
        <v>99</v>
      </c>
      <c r="E109" s="698">
        <f t="shared" ref="E109:P109" si="24">E106*$E$140</f>
        <v>0</v>
      </c>
      <c r="F109" s="711">
        <f t="shared" si="24"/>
        <v>0</v>
      </c>
      <c r="G109" s="711">
        <f t="shared" si="24"/>
        <v>0</v>
      </c>
      <c r="H109" s="711">
        <f t="shared" si="24"/>
        <v>0</v>
      </c>
      <c r="I109" s="711">
        <f t="shared" si="24"/>
        <v>0</v>
      </c>
      <c r="J109" s="711">
        <f t="shared" si="24"/>
        <v>0</v>
      </c>
      <c r="K109" s="711">
        <f t="shared" si="24"/>
        <v>0</v>
      </c>
      <c r="L109" s="711">
        <f t="shared" si="24"/>
        <v>0</v>
      </c>
      <c r="M109" s="711">
        <f t="shared" si="24"/>
        <v>0</v>
      </c>
      <c r="N109" s="711">
        <f t="shared" si="24"/>
        <v>0</v>
      </c>
      <c r="O109" s="711">
        <f t="shared" si="24"/>
        <v>0</v>
      </c>
      <c r="P109" s="704">
        <f t="shared" si="24"/>
        <v>0</v>
      </c>
      <c r="Q109" s="386">
        <f t="shared" ref="Q109:Q124" si="25">SUM(E109:P109)</f>
        <v>0</v>
      </c>
    </row>
    <row r="110" spans="2:21">
      <c r="B110" s="1081" t="s">
        <v>101</v>
      </c>
      <c r="C110" s="46" t="s">
        <v>209</v>
      </c>
      <c r="D110" s="47" t="s">
        <v>99</v>
      </c>
      <c r="E110" s="700">
        <f>E87*$F$140</f>
        <v>0</v>
      </c>
      <c r="F110" s="713">
        <f t="shared" ref="F110:P110" si="26">F87*$F$140</f>
        <v>0</v>
      </c>
      <c r="G110" s="713">
        <f t="shared" si="26"/>
        <v>0</v>
      </c>
      <c r="H110" s="713">
        <f t="shared" si="26"/>
        <v>0</v>
      </c>
      <c r="I110" s="713">
        <f t="shared" si="26"/>
        <v>0</v>
      </c>
      <c r="J110" s="713">
        <f t="shared" si="26"/>
        <v>0</v>
      </c>
      <c r="K110" s="713">
        <f t="shared" si="26"/>
        <v>0</v>
      </c>
      <c r="L110" s="713">
        <f t="shared" si="26"/>
        <v>0</v>
      </c>
      <c r="M110" s="713">
        <f t="shared" si="26"/>
        <v>0</v>
      </c>
      <c r="N110" s="713">
        <f t="shared" si="26"/>
        <v>0</v>
      </c>
      <c r="O110" s="713">
        <f t="shared" si="26"/>
        <v>0</v>
      </c>
      <c r="P110" s="705">
        <f t="shared" si="26"/>
        <v>0</v>
      </c>
      <c r="Q110" s="386">
        <f t="shared" si="25"/>
        <v>0</v>
      </c>
    </row>
    <row r="111" spans="2:21">
      <c r="B111" s="1082"/>
      <c r="C111" s="54" t="s">
        <v>66</v>
      </c>
      <c r="D111" s="55" t="s">
        <v>99</v>
      </c>
      <c r="E111" s="701">
        <f t="shared" ref="E111:P111" si="27">E88*$G$140</f>
        <v>0</v>
      </c>
      <c r="F111" s="714">
        <f t="shared" si="27"/>
        <v>0</v>
      </c>
      <c r="G111" s="714">
        <f t="shared" si="27"/>
        <v>0</v>
      </c>
      <c r="H111" s="714">
        <f t="shared" si="27"/>
        <v>0</v>
      </c>
      <c r="I111" s="714">
        <f t="shared" si="27"/>
        <v>0</v>
      </c>
      <c r="J111" s="714">
        <f t="shared" si="27"/>
        <v>0</v>
      </c>
      <c r="K111" s="714">
        <f t="shared" si="27"/>
        <v>0</v>
      </c>
      <c r="L111" s="714">
        <f t="shared" si="27"/>
        <v>0</v>
      </c>
      <c r="M111" s="714">
        <f t="shared" si="27"/>
        <v>0</v>
      </c>
      <c r="N111" s="714">
        <f t="shared" si="27"/>
        <v>0</v>
      </c>
      <c r="O111" s="714">
        <f t="shared" si="27"/>
        <v>0</v>
      </c>
      <c r="P111" s="706">
        <f t="shared" si="27"/>
        <v>0</v>
      </c>
      <c r="Q111" s="388">
        <f t="shared" si="25"/>
        <v>0</v>
      </c>
    </row>
    <row r="112" spans="2:21">
      <c r="B112" s="1081" t="s">
        <v>102</v>
      </c>
      <c r="C112" s="75" t="s">
        <v>206</v>
      </c>
      <c r="D112" s="47" t="s">
        <v>99</v>
      </c>
      <c r="E112" s="700">
        <f>E89*$H$140</f>
        <v>0</v>
      </c>
      <c r="F112" s="713">
        <f t="shared" ref="F112:P112" si="28">F89*$H$140</f>
        <v>0</v>
      </c>
      <c r="G112" s="713">
        <f t="shared" si="28"/>
        <v>0</v>
      </c>
      <c r="H112" s="713">
        <f t="shared" si="28"/>
        <v>0</v>
      </c>
      <c r="I112" s="713">
        <f t="shared" si="28"/>
        <v>0</v>
      </c>
      <c r="J112" s="713">
        <f t="shared" si="28"/>
        <v>0</v>
      </c>
      <c r="K112" s="713">
        <f t="shared" si="28"/>
        <v>0</v>
      </c>
      <c r="L112" s="713">
        <f t="shared" si="28"/>
        <v>0</v>
      </c>
      <c r="M112" s="713">
        <f t="shared" si="28"/>
        <v>0</v>
      </c>
      <c r="N112" s="713">
        <f t="shared" si="28"/>
        <v>0</v>
      </c>
      <c r="O112" s="713">
        <f t="shared" si="28"/>
        <v>0</v>
      </c>
      <c r="P112" s="762">
        <f t="shared" si="28"/>
        <v>0</v>
      </c>
      <c r="Q112" s="386">
        <f t="shared" si="25"/>
        <v>0</v>
      </c>
    </row>
    <row r="113" spans="2:18">
      <c r="B113" s="1083"/>
      <c r="C113" s="134" t="s">
        <v>205</v>
      </c>
      <c r="D113" s="135" t="s">
        <v>99</v>
      </c>
      <c r="E113" s="702">
        <f>E90*$I$140</f>
        <v>0</v>
      </c>
      <c r="F113" s="715">
        <f t="shared" ref="F113:P113" si="29">F90*$I$140</f>
        <v>0</v>
      </c>
      <c r="G113" s="715">
        <f t="shared" si="29"/>
        <v>0</v>
      </c>
      <c r="H113" s="715">
        <f t="shared" si="29"/>
        <v>0</v>
      </c>
      <c r="I113" s="715">
        <f t="shared" si="29"/>
        <v>0</v>
      </c>
      <c r="J113" s="715">
        <f t="shared" si="29"/>
        <v>0</v>
      </c>
      <c r="K113" s="715">
        <f t="shared" si="29"/>
        <v>0</v>
      </c>
      <c r="L113" s="715">
        <f t="shared" si="29"/>
        <v>0</v>
      </c>
      <c r="M113" s="715">
        <f t="shared" si="29"/>
        <v>0</v>
      </c>
      <c r="N113" s="715">
        <f t="shared" si="29"/>
        <v>0</v>
      </c>
      <c r="O113" s="715">
        <f t="shared" si="29"/>
        <v>0</v>
      </c>
      <c r="P113" s="763">
        <f t="shared" si="29"/>
        <v>0</v>
      </c>
      <c r="Q113" s="389">
        <f>SUM(E113:P113)</f>
        <v>0</v>
      </c>
    </row>
    <row r="114" spans="2:18">
      <c r="B114" s="1082"/>
      <c r="C114" s="54" t="s">
        <v>72</v>
      </c>
      <c r="D114" s="55" t="s">
        <v>99</v>
      </c>
      <c r="E114" s="701">
        <f>E91*$J$140</f>
        <v>0</v>
      </c>
      <c r="F114" s="714">
        <f t="shared" ref="F114:P114" si="30">F91*$J$140</f>
        <v>0</v>
      </c>
      <c r="G114" s="714">
        <f t="shared" si="30"/>
        <v>0</v>
      </c>
      <c r="H114" s="714">
        <f t="shared" si="30"/>
        <v>0</v>
      </c>
      <c r="I114" s="714">
        <f t="shared" si="30"/>
        <v>0</v>
      </c>
      <c r="J114" s="714">
        <f t="shared" si="30"/>
        <v>0</v>
      </c>
      <c r="K114" s="714">
        <f t="shared" si="30"/>
        <v>0</v>
      </c>
      <c r="L114" s="714">
        <f t="shared" si="30"/>
        <v>0</v>
      </c>
      <c r="M114" s="714">
        <f t="shared" si="30"/>
        <v>0</v>
      </c>
      <c r="N114" s="714">
        <f t="shared" si="30"/>
        <v>0</v>
      </c>
      <c r="O114" s="714">
        <f t="shared" si="30"/>
        <v>0</v>
      </c>
      <c r="P114" s="764">
        <f t="shared" si="30"/>
        <v>0</v>
      </c>
      <c r="Q114" s="388">
        <f t="shared" si="25"/>
        <v>0</v>
      </c>
    </row>
    <row r="115" spans="2:18">
      <c r="B115" s="1081" t="s">
        <v>98</v>
      </c>
      <c r="C115" s="46" t="s">
        <v>74</v>
      </c>
      <c r="D115" s="47" t="s">
        <v>99</v>
      </c>
      <c r="E115" s="700">
        <f>IF($K$140="",0,E92*$K$140)</f>
        <v>0</v>
      </c>
      <c r="F115" s="713">
        <f t="shared" ref="F115:P115" si="31">IF($K$140="",0,F92*$K$140)</f>
        <v>0</v>
      </c>
      <c r="G115" s="713">
        <f t="shared" si="31"/>
        <v>0</v>
      </c>
      <c r="H115" s="713">
        <f t="shared" si="31"/>
        <v>0</v>
      </c>
      <c r="I115" s="713">
        <f t="shared" si="31"/>
        <v>0</v>
      </c>
      <c r="J115" s="713">
        <f t="shared" si="31"/>
        <v>0</v>
      </c>
      <c r="K115" s="713">
        <f t="shared" si="31"/>
        <v>0</v>
      </c>
      <c r="L115" s="713">
        <f t="shared" si="31"/>
        <v>0</v>
      </c>
      <c r="M115" s="713">
        <f t="shared" si="31"/>
        <v>0</v>
      </c>
      <c r="N115" s="713">
        <f t="shared" si="31"/>
        <v>0</v>
      </c>
      <c r="O115" s="713">
        <f t="shared" si="31"/>
        <v>0</v>
      </c>
      <c r="P115" s="705">
        <f t="shared" si="31"/>
        <v>0</v>
      </c>
      <c r="Q115" s="386">
        <f t="shared" si="25"/>
        <v>0</v>
      </c>
    </row>
    <row r="116" spans="2:18">
      <c r="B116" s="1083"/>
      <c r="C116" s="134" t="str">
        <f>C28</f>
        <v>熱源（その他）</v>
      </c>
      <c r="D116" s="135" t="s">
        <v>99</v>
      </c>
      <c r="E116" s="702">
        <f>IF($L$140="",0,E93*$L$140)</f>
        <v>0</v>
      </c>
      <c r="F116" s="715">
        <f t="shared" ref="F116:P116" si="32">IF($L$140="",0,F93*$L$140)</f>
        <v>0</v>
      </c>
      <c r="G116" s="715">
        <f t="shared" si="32"/>
        <v>0</v>
      </c>
      <c r="H116" s="715">
        <f t="shared" si="32"/>
        <v>0</v>
      </c>
      <c r="I116" s="715">
        <f t="shared" si="32"/>
        <v>0</v>
      </c>
      <c r="J116" s="715">
        <f t="shared" si="32"/>
        <v>0</v>
      </c>
      <c r="K116" s="715">
        <f t="shared" si="32"/>
        <v>0</v>
      </c>
      <c r="L116" s="715">
        <f t="shared" si="32"/>
        <v>0</v>
      </c>
      <c r="M116" s="715">
        <f t="shared" si="32"/>
        <v>0</v>
      </c>
      <c r="N116" s="715">
        <f t="shared" si="32"/>
        <v>0</v>
      </c>
      <c r="O116" s="715">
        <f t="shared" si="32"/>
        <v>0</v>
      </c>
      <c r="P116" s="707">
        <f t="shared" si="32"/>
        <v>0</v>
      </c>
      <c r="Q116" s="389">
        <f>SUM(E116:P116)</f>
        <v>0</v>
      </c>
    </row>
    <row r="117" spans="2:18">
      <c r="B117" s="1082"/>
      <c r="C117" s="54" t="str">
        <f>C29</f>
        <v>給湯（その他）</v>
      </c>
      <c r="D117" s="55" t="s">
        <v>99</v>
      </c>
      <c r="E117" s="701">
        <f>IF($M$140="",0,E94*$M$140)</f>
        <v>0</v>
      </c>
      <c r="F117" s="714">
        <f t="shared" ref="F117:P117" si="33">IF($M$140="",0,F94*$M$140)</f>
        <v>0</v>
      </c>
      <c r="G117" s="714">
        <f t="shared" si="33"/>
        <v>0</v>
      </c>
      <c r="H117" s="714">
        <f t="shared" si="33"/>
        <v>0</v>
      </c>
      <c r="I117" s="714">
        <f t="shared" si="33"/>
        <v>0</v>
      </c>
      <c r="J117" s="714">
        <f t="shared" si="33"/>
        <v>0</v>
      </c>
      <c r="K117" s="714">
        <f t="shared" si="33"/>
        <v>0</v>
      </c>
      <c r="L117" s="714">
        <f t="shared" si="33"/>
        <v>0</v>
      </c>
      <c r="M117" s="714">
        <f t="shared" si="33"/>
        <v>0</v>
      </c>
      <c r="N117" s="714">
        <f t="shared" si="33"/>
        <v>0</v>
      </c>
      <c r="O117" s="714">
        <f t="shared" si="33"/>
        <v>0</v>
      </c>
      <c r="P117" s="706">
        <f t="shared" si="33"/>
        <v>0</v>
      </c>
      <c r="Q117" s="388">
        <f t="shared" si="25"/>
        <v>0</v>
      </c>
    </row>
    <row r="118" spans="2:18">
      <c r="B118" s="1084" t="s">
        <v>112</v>
      </c>
      <c r="C118" s="1085"/>
      <c r="D118" s="57" t="s">
        <v>99</v>
      </c>
      <c r="E118" s="141">
        <f t="shared" ref="E118:P118" si="34">SUM(E109:E117)</f>
        <v>0</v>
      </c>
      <c r="F118" s="716">
        <f t="shared" si="34"/>
        <v>0</v>
      </c>
      <c r="G118" s="716">
        <f t="shared" si="34"/>
        <v>0</v>
      </c>
      <c r="H118" s="716">
        <f t="shared" si="34"/>
        <v>0</v>
      </c>
      <c r="I118" s="716">
        <f t="shared" si="34"/>
        <v>0</v>
      </c>
      <c r="J118" s="716">
        <f t="shared" si="34"/>
        <v>0</v>
      </c>
      <c r="K118" s="716">
        <f t="shared" si="34"/>
        <v>0</v>
      </c>
      <c r="L118" s="716">
        <f t="shared" si="34"/>
        <v>0</v>
      </c>
      <c r="M118" s="716">
        <f t="shared" si="34"/>
        <v>0</v>
      </c>
      <c r="N118" s="716">
        <f t="shared" si="34"/>
        <v>0</v>
      </c>
      <c r="O118" s="716">
        <f t="shared" si="34"/>
        <v>0</v>
      </c>
      <c r="P118" s="142">
        <f t="shared" si="34"/>
        <v>0</v>
      </c>
      <c r="Q118" s="386">
        <f t="shared" si="25"/>
        <v>0</v>
      </c>
    </row>
    <row r="119" spans="2:18">
      <c r="B119" s="1086" t="s">
        <v>423</v>
      </c>
      <c r="C119" s="1087"/>
      <c r="D119" s="57" t="s">
        <v>99</v>
      </c>
      <c r="E119" s="141">
        <f t="shared" ref="E119:P119" si="35">E97*$R$38+E99*$R$41+E100*$R$42</f>
        <v>0</v>
      </c>
      <c r="F119" s="716">
        <f t="shared" si="35"/>
        <v>0</v>
      </c>
      <c r="G119" s="716">
        <f t="shared" si="35"/>
        <v>0</v>
      </c>
      <c r="H119" s="716">
        <f t="shared" si="35"/>
        <v>0</v>
      </c>
      <c r="I119" s="716">
        <f t="shared" si="35"/>
        <v>0</v>
      </c>
      <c r="J119" s="716">
        <f t="shared" si="35"/>
        <v>0</v>
      </c>
      <c r="K119" s="716">
        <f t="shared" si="35"/>
        <v>0</v>
      </c>
      <c r="L119" s="716">
        <f t="shared" si="35"/>
        <v>0</v>
      </c>
      <c r="M119" s="716">
        <f t="shared" si="35"/>
        <v>0</v>
      </c>
      <c r="N119" s="716">
        <f t="shared" si="35"/>
        <v>0</v>
      </c>
      <c r="O119" s="716">
        <f t="shared" si="35"/>
        <v>0</v>
      </c>
      <c r="P119" s="708">
        <f t="shared" si="35"/>
        <v>0</v>
      </c>
      <c r="Q119" s="386">
        <f t="shared" si="25"/>
        <v>0</v>
      </c>
    </row>
    <row r="120" spans="2:18" ht="20.25" customHeight="1">
      <c r="B120" s="1067" t="s">
        <v>125</v>
      </c>
      <c r="C120" s="626" t="s">
        <v>422</v>
      </c>
      <c r="D120" s="47" t="s">
        <v>99</v>
      </c>
      <c r="E120" s="700">
        <f t="shared" ref="E120:P120" si="36">E98*$R$39</f>
        <v>0</v>
      </c>
      <c r="F120" s="713">
        <f t="shared" si="36"/>
        <v>0</v>
      </c>
      <c r="G120" s="713">
        <f t="shared" si="36"/>
        <v>0</v>
      </c>
      <c r="H120" s="713">
        <f t="shared" si="36"/>
        <v>0</v>
      </c>
      <c r="I120" s="713">
        <f t="shared" si="36"/>
        <v>0</v>
      </c>
      <c r="J120" s="713">
        <f t="shared" si="36"/>
        <v>0</v>
      </c>
      <c r="K120" s="713">
        <f t="shared" si="36"/>
        <v>0</v>
      </c>
      <c r="L120" s="713">
        <f t="shared" si="36"/>
        <v>0</v>
      </c>
      <c r="M120" s="713">
        <f t="shared" si="36"/>
        <v>0</v>
      </c>
      <c r="N120" s="713">
        <f t="shared" si="36"/>
        <v>0</v>
      </c>
      <c r="O120" s="713">
        <f t="shared" si="36"/>
        <v>0</v>
      </c>
      <c r="P120" s="705">
        <f t="shared" si="36"/>
        <v>0</v>
      </c>
      <c r="Q120" s="386">
        <f t="shared" si="25"/>
        <v>0</v>
      </c>
    </row>
    <row r="121" spans="2:18" ht="20.25" customHeight="1">
      <c r="B121" s="973"/>
      <c r="C121" s="627" t="s">
        <v>420</v>
      </c>
      <c r="D121" s="51" t="s">
        <v>99</v>
      </c>
      <c r="E121" s="699">
        <f t="shared" ref="E121:P121" si="37">E40</f>
        <v>0</v>
      </c>
      <c r="F121" s="712">
        <f t="shared" si="37"/>
        <v>0</v>
      </c>
      <c r="G121" s="712">
        <f t="shared" si="37"/>
        <v>0</v>
      </c>
      <c r="H121" s="712">
        <f t="shared" si="37"/>
        <v>0</v>
      </c>
      <c r="I121" s="712">
        <f t="shared" si="37"/>
        <v>0</v>
      </c>
      <c r="J121" s="712">
        <f t="shared" si="37"/>
        <v>0</v>
      </c>
      <c r="K121" s="712">
        <f t="shared" si="37"/>
        <v>0</v>
      </c>
      <c r="L121" s="712">
        <f t="shared" si="37"/>
        <v>0</v>
      </c>
      <c r="M121" s="712">
        <f t="shared" si="37"/>
        <v>0</v>
      </c>
      <c r="N121" s="712">
        <f t="shared" si="37"/>
        <v>0</v>
      </c>
      <c r="O121" s="712">
        <f t="shared" si="37"/>
        <v>0</v>
      </c>
      <c r="P121" s="709">
        <f t="shared" si="37"/>
        <v>0</v>
      </c>
      <c r="Q121" s="387">
        <f t="shared" si="25"/>
        <v>0</v>
      </c>
    </row>
    <row r="122" spans="2:18" ht="20.25" customHeight="1">
      <c r="B122" s="975"/>
      <c r="C122" s="82" t="s">
        <v>421</v>
      </c>
      <c r="D122" s="55" t="s">
        <v>99</v>
      </c>
      <c r="E122" s="701">
        <f>E120+E121</f>
        <v>0</v>
      </c>
      <c r="F122" s="714">
        <f t="shared" ref="F122:P122" si="38">F120+F121</f>
        <v>0</v>
      </c>
      <c r="G122" s="714">
        <f t="shared" si="38"/>
        <v>0</v>
      </c>
      <c r="H122" s="714">
        <f t="shared" si="38"/>
        <v>0</v>
      </c>
      <c r="I122" s="714">
        <f t="shared" si="38"/>
        <v>0</v>
      </c>
      <c r="J122" s="714">
        <f t="shared" si="38"/>
        <v>0</v>
      </c>
      <c r="K122" s="714">
        <f t="shared" si="38"/>
        <v>0</v>
      </c>
      <c r="L122" s="714">
        <f t="shared" si="38"/>
        <v>0</v>
      </c>
      <c r="M122" s="714">
        <f t="shared" si="38"/>
        <v>0</v>
      </c>
      <c r="N122" s="714">
        <f t="shared" si="38"/>
        <v>0</v>
      </c>
      <c r="O122" s="714">
        <f t="shared" si="38"/>
        <v>0</v>
      </c>
      <c r="P122" s="706">
        <f t="shared" si="38"/>
        <v>0</v>
      </c>
      <c r="Q122" s="388">
        <f t="shared" si="25"/>
        <v>0</v>
      </c>
    </row>
    <row r="123" spans="2:18" ht="7.5" customHeight="1">
      <c r="B123" s="624"/>
      <c r="C123" s="628"/>
      <c r="D123" s="135"/>
      <c r="E123" s="702"/>
      <c r="F123" s="715"/>
      <c r="G123" s="715"/>
      <c r="H123" s="715"/>
      <c r="I123" s="715"/>
      <c r="J123" s="715"/>
      <c r="K123" s="715"/>
      <c r="L123" s="715"/>
      <c r="M123" s="715"/>
      <c r="N123" s="715"/>
      <c r="O123" s="715"/>
      <c r="P123" s="707"/>
      <c r="Q123" s="389"/>
    </row>
    <row r="124" spans="2:18" ht="17.25" thickBot="1">
      <c r="B124" s="954" t="s">
        <v>113</v>
      </c>
      <c r="C124" s="1068"/>
      <c r="D124" s="354" t="s">
        <v>99</v>
      </c>
      <c r="E124" s="703">
        <f>E118+E119</f>
        <v>0</v>
      </c>
      <c r="F124" s="717">
        <f t="shared" ref="F124:P124" si="39">F118+F119</f>
        <v>0</v>
      </c>
      <c r="G124" s="717">
        <f t="shared" si="39"/>
        <v>0</v>
      </c>
      <c r="H124" s="717">
        <f t="shared" si="39"/>
        <v>0</v>
      </c>
      <c r="I124" s="717">
        <f t="shared" si="39"/>
        <v>0</v>
      </c>
      <c r="J124" s="717">
        <f t="shared" si="39"/>
        <v>0</v>
      </c>
      <c r="K124" s="717">
        <f t="shared" si="39"/>
        <v>0</v>
      </c>
      <c r="L124" s="717">
        <f t="shared" si="39"/>
        <v>0</v>
      </c>
      <c r="M124" s="717">
        <f t="shared" si="39"/>
        <v>0</v>
      </c>
      <c r="N124" s="717">
        <f t="shared" si="39"/>
        <v>0</v>
      </c>
      <c r="O124" s="717">
        <f t="shared" si="39"/>
        <v>0</v>
      </c>
      <c r="P124" s="710">
        <f t="shared" si="39"/>
        <v>0</v>
      </c>
      <c r="Q124" s="390">
        <f t="shared" si="25"/>
        <v>0</v>
      </c>
    </row>
    <row r="125" spans="2:18" ht="9.75" customHeight="1">
      <c r="B125" s="39"/>
      <c r="C125" s="70"/>
      <c r="D125" s="39"/>
      <c r="E125" s="37"/>
      <c r="F125" s="39"/>
      <c r="G125" s="39"/>
      <c r="H125" s="39"/>
      <c r="I125" s="39"/>
      <c r="J125" s="39"/>
      <c r="K125" s="71"/>
      <c r="L125" s="39"/>
      <c r="M125" s="72"/>
      <c r="N125" s="72"/>
      <c r="O125" s="39"/>
      <c r="P125" s="39"/>
      <c r="Q125" s="39"/>
    </row>
    <row r="126" spans="2:18" ht="17.25" thickBot="1">
      <c r="B126" s="38" t="s">
        <v>191</v>
      </c>
      <c r="C126" s="70"/>
      <c r="D126" s="70"/>
      <c r="E126" s="39"/>
      <c r="F126" s="39"/>
      <c r="G126" s="40"/>
      <c r="H126" s="40"/>
      <c r="I126" s="40"/>
      <c r="J126" s="40"/>
      <c r="K126" s="40"/>
      <c r="L126" s="41"/>
      <c r="M126" s="42"/>
      <c r="N126" s="39"/>
      <c r="O126" s="41"/>
      <c r="P126" s="42"/>
      <c r="Q126" s="39"/>
    </row>
    <row r="127" spans="2:18" ht="37.5" customHeight="1">
      <c r="B127" s="84"/>
      <c r="C127" s="1069" t="s">
        <v>352</v>
      </c>
      <c r="D127" s="1070"/>
      <c r="E127" s="758" t="s">
        <v>114</v>
      </c>
      <c r="F127" s="1075" t="s">
        <v>63</v>
      </c>
      <c r="G127" s="1076"/>
      <c r="H127" s="1075" t="s">
        <v>69</v>
      </c>
      <c r="I127" s="1043"/>
      <c r="J127" s="1076"/>
      <c r="K127" s="1075" t="s">
        <v>26</v>
      </c>
      <c r="L127" s="1043"/>
      <c r="M127" s="1080"/>
      <c r="N127" s="139"/>
      <c r="O127" s="83"/>
      <c r="P127" s="139"/>
      <c r="Q127" s="249"/>
    </row>
    <row r="128" spans="2:18" ht="24">
      <c r="B128" s="84"/>
      <c r="C128" s="1071"/>
      <c r="D128" s="1072"/>
      <c r="E128" s="765" t="s">
        <v>483</v>
      </c>
      <c r="F128" s="78" t="s">
        <v>209</v>
      </c>
      <c r="G128" s="81" t="s">
        <v>115</v>
      </c>
      <c r="H128" s="79" t="s">
        <v>206</v>
      </c>
      <c r="I128" s="99" t="s">
        <v>205</v>
      </c>
      <c r="J128" s="80" t="s">
        <v>72</v>
      </c>
      <c r="K128" s="140" t="s">
        <v>74</v>
      </c>
      <c r="L128" s="452" t="str">
        <f>$C$28</f>
        <v>熱源（その他）</v>
      </c>
      <c r="M128" s="392" t="str">
        <f>$C$29</f>
        <v>給湯（その他）</v>
      </c>
      <c r="N128" s="249"/>
      <c r="O128" s="249"/>
      <c r="P128" s="249"/>
      <c r="Q128" s="249"/>
      <c r="R128" s="249"/>
    </row>
    <row r="129" spans="2:21">
      <c r="B129" s="84"/>
      <c r="C129" s="1073"/>
      <c r="D129" s="1074"/>
      <c r="E129" s="759" t="s">
        <v>105</v>
      </c>
      <c r="F129" s="82" t="s">
        <v>89</v>
      </c>
      <c r="G129" s="55" t="s">
        <v>643</v>
      </c>
      <c r="H129" s="54" t="s">
        <v>103</v>
      </c>
      <c r="I129" s="138" t="s">
        <v>207</v>
      </c>
      <c r="J129" s="55" t="s">
        <v>103</v>
      </c>
      <c r="K129" s="344" t="s">
        <v>90</v>
      </c>
      <c r="L129" s="138" t="str">
        <f>IF($D$28="","",$D$28)</f>
        <v>L1</v>
      </c>
      <c r="M129" s="393" t="str">
        <f>IF($D$29="","",$D$29)</f>
        <v>L2</v>
      </c>
      <c r="N129" s="83"/>
      <c r="O129" s="83"/>
      <c r="P129" s="83"/>
      <c r="Q129" s="83"/>
      <c r="R129" s="83"/>
    </row>
    <row r="130" spans="2:21">
      <c r="B130" s="84"/>
      <c r="C130" s="1077" t="s">
        <v>94</v>
      </c>
      <c r="D130" s="1078"/>
      <c r="E130" s="207">
        <f>Q47</f>
        <v>0</v>
      </c>
      <c r="F130" s="208">
        <f>Q48</f>
        <v>0</v>
      </c>
      <c r="G130" s="209">
        <f>Q49</f>
        <v>0</v>
      </c>
      <c r="H130" s="209">
        <f>Q50</f>
        <v>0</v>
      </c>
      <c r="I130" s="209">
        <f>Q51</f>
        <v>0</v>
      </c>
      <c r="J130" s="209">
        <f>Q52</f>
        <v>0</v>
      </c>
      <c r="K130" s="210">
        <f>Q53</f>
        <v>0</v>
      </c>
      <c r="L130" s="231">
        <f>Q54</f>
        <v>0</v>
      </c>
      <c r="M130" s="394"/>
      <c r="N130" s="85"/>
      <c r="O130" s="85"/>
      <c r="P130" s="85"/>
      <c r="Q130" s="85"/>
      <c r="R130" s="86"/>
    </row>
    <row r="131" spans="2:21">
      <c r="B131" s="84"/>
      <c r="C131" s="1047" t="s">
        <v>320</v>
      </c>
      <c r="D131" s="1079"/>
      <c r="E131" s="551">
        <f>Q55</f>
        <v>0</v>
      </c>
      <c r="F131" s="213"/>
      <c r="G131" s="213"/>
      <c r="H131" s="213"/>
      <c r="I131" s="213"/>
      <c r="J131" s="213"/>
      <c r="K131" s="213"/>
      <c r="L131" s="213"/>
      <c r="M131" s="433"/>
      <c r="N131" s="85"/>
      <c r="O131" s="85"/>
      <c r="P131" s="85"/>
      <c r="Q131" s="85"/>
      <c r="R131" s="86"/>
    </row>
    <row r="132" spans="2:21">
      <c r="B132" s="84"/>
      <c r="C132" s="1018" t="s">
        <v>116</v>
      </c>
      <c r="D132" s="1052"/>
      <c r="E132" s="211">
        <f>Q56</f>
        <v>0</v>
      </c>
      <c r="F132" s="213"/>
      <c r="G132" s="213"/>
      <c r="H132" s="213"/>
      <c r="I132" s="213"/>
      <c r="J132" s="213"/>
      <c r="K132" s="214"/>
      <c r="L132" s="232"/>
      <c r="M132" s="395"/>
      <c r="N132" s="85"/>
      <c r="O132" s="85"/>
      <c r="P132" s="85"/>
      <c r="Q132" s="85"/>
      <c r="R132" s="86"/>
    </row>
    <row r="133" spans="2:21" ht="15.95" customHeight="1">
      <c r="B133" s="84"/>
      <c r="C133" s="1018" t="s">
        <v>95</v>
      </c>
      <c r="D133" s="1052"/>
      <c r="E133" s="211">
        <f>Q62</f>
        <v>0</v>
      </c>
      <c r="F133" s="213"/>
      <c r="G133" s="213"/>
      <c r="H133" s="213"/>
      <c r="I133" s="213"/>
      <c r="J133" s="213"/>
      <c r="K133" s="214"/>
      <c r="L133" s="232"/>
      <c r="M133" s="395"/>
      <c r="N133" s="85"/>
      <c r="O133" s="85"/>
      <c r="P133" s="85"/>
      <c r="Q133" s="85"/>
      <c r="R133" s="86"/>
    </row>
    <row r="134" spans="2:21">
      <c r="B134" s="84"/>
      <c r="C134" s="1018" t="s">
        <v>96</v>
      </c>
      <c r="D134" s="1052"/>
      <c r="E134" s="211">
        <f>Q63</f>
        <v>0</v>
      </c>
      <c r="F134" s="213"/>
      <c r="G134" s="213"/>
      <c r="H134" s="213"/>
      <c r="I134" s="213"/>
      <c r="J134" s="213"/>
      <c r="K134" s="214"/>
      <c r="L134" s="232"/>
      <c r="M134" s="395"/>
      <c r="N134" s="85"/>
      <c r="O134" s="85"/>
      <c r="P134" s="85"/>
      <c r="Q134" s="85"/>
      <c r="R134" s="86"/>
    </row>
    <row r="135" spans="2:21">
      <c r="B135" s="84"/>
      <c r="C135" s="1018" t="s">
        <v>93</v>
      </c>
      <c r="D135" s="1052"/>
      <c r="E135" s="211">
        <f>Q64</f>
        <v>0</v>
      </c>
      <c r="F135" s="212">
        <f>Q65</f>
        <v>0</v>
      </c>
      <c r="G135" s="215">
        <f>Q66</f>
        <v>0</v>
      </c>
      <c r="H135" s="215">
        <f>Q67</f>
        <v>0</v>
      </c>
      <c r="I135" s="215">
        <f>Q68</f>
        <v>0</v>
      </c>
      <c r="J135" s="215">
        <f>Q69</f>
        <v>0</v>
      </c>
      <c r="K135" s="235"/>
      <c r="L135" s="234"/>
      <c r="M135" s="396">
        <f>Q70</f>
        <v>0</v>
      </c>
      <c r="N135" s="85"/>
      <c r="O135" s="85"/>
      <c r="P135" s="85"/>
      <c r="Q135" s="85"/>
      <c r="R135" s="86"/>
    </row>
    <row r="136" spans="2:21">
      <c r="B136" s="84"/>
      <c r="C136" s="1018" t="s">
        <v>97</v>
      </c>
      <c r="D136" s="1052"/>
      <c r="E136" s="211">
        <f>Q71</f>
        <v>0</v>
      </c>
      <c r="F136" s="236"/>
      <c r="G136" s="236"/>
      <c r="H136" s="236"/>
      <c r="I136" s="236"/>
      <c r="J136" s="236"/>
      <c r="K136" s="235"/>
      <c r="L136" s="237"/>
      <c r="M136" s="395"/>
      <c r="N136" s="85"/>
      <c r="O136" s="85"/>
      <c r="P136" s="85"/>
      <c r="Q136" s="85"/>
      <c r="R136" s="86"/>
    </row>
    <row r="137" spans="2:21">
      <c r="B137" s="84"/>
      <c r="C137" s="1018" t="s">
        <v>438</v>
      </c>
      <c r="D137" s="1052"/>
      <c r="E137" s="211">
        <f>Q72</f>
        <v>0</v>
      </c>
      <c r="F137" s="236"/>
      <c r="G137" s="236"/>
      <c r="H137" s="678"/>
      <c r="I137" s="678"/>
      <c r="J137" s="678"/>
      <c r="K137" s="679"/>
      <c r="L137" s="680"/>
      <c r="M137" s="681"/>
      <c r="N137" s="85"/>
      <c r="O137" s="85"/>
      <c r="P137" s="85"/>
      <c r="Q137" s="85"/>
      <c r="R137" s="86"/>
    </row>
    <row r="138" spans="2:21">
      <c r="B138" s="84"/>
      <c r="C138" s="1053" t="s">
        <v>442</v>
      </c>
      <c r="D138" s="1054"/>
      <c r="E138" s="216">
        <f>Q73</f>
        <v>0</v>
      </c>
      <c r="F138" s="847">
        <f>Q74</f>
        <v>0</v>
      </c>
      <c r="G138" s="842">
        <f>Q75</f>
        <v>0</v>
      </c>
      <c r="H138" s="238"/>
      <c r="I138" s="238"/>
      <c r="J138" s="238"/>
      <c r="K138" s="239"/>
      <c r="L138" s="240"/>
      <c r="M138" s="397"/>
      <c r="N138" s="85"/>
      <c r="O138" s="85"/>
      <c r="P138" s="85"/>
      <c r="Q138" s="85"/>
      <c r="R138" s="86"/>
    </row>
    <row r="139" spans="2:21">
      <c r="B139" s="84"/>
      <c r="C139" s="1055" t="s">
        <v>39</v>
      </c>
      <c r="D139" s="1056"/>
      <c r="E139" s="217">
        <f t="shared" ref="E139:H139" si="40">SUM(E130:E138)</f>
        <v>0</v>
      </c>
      <c r="F139" s="218">
        <f t="shared" si="40"/>
        <v>0</v>
      </c>
      <c r="G139" s="219">
        <f t="shared" si="40"/>
        <v>0</v>
      </c>
      <c r="H139" s="219">
        <f t="shared" si="40"/>
        <v>0</v>
      </c>
      <c r="I139" s="219">
        <f>SUM(I130:I138)</f>
        <v>0</v>
      </c>
      <c r="J139" s="219">
        <f t="shared" ref="J139:L139" si="41">SUM(J130:J138)</f>
        <v>0</v>
      </c>
      <c r="K139" s="219">
        <f t="shared" si="41"/>
        <v>0</v>
      </c>
      <c r="L139" s="233">
        <f t="shared" si="41"/>
        <v>0</v>
      </c>
      <c r="M139" s="398">
        <f>SUM(M130:M138)</f>
        <v>0</v>
      </c>
      <c r="N139" s="64"/>
      <c r="O139" s="754"/>
      <c r="P139" s="64"/>
      <c r="Q139" s="64"/>
      <c r="R139" s="64"/>
    </row>
    <row r="140" spans="2:21">
      <c r="B140" s="391"/>
      <c r="C140" s="1057" t="s">
        <v>117</v>
      </c>
      <c r="D140" s="1058"/>
      <c r="E140" s="521">
        <f>+R16</f>
        <v>8.6400000000000001E-3</v>
      </c>
      <c r="F140" s="757">
        <f>+R20</f>
        <v>0.04</v>
      </c>
      <c r="G140" s="757">
        <f>R21</f>
        <v>5.0099999999999999E-2</v>
      </c>
      <c r="H140" s="522">
        <f>+R23</f>
        <v>3.8899999999999997E-2</v>
      </c>
      <c r="I140" s="522">
        <f>R24</f>
        <v>3.7999999999999999E-2</v>
      </c>
      <c r="J140" s="522">
        <f>R25</f>
        <v>3.6499999999999998E-2</v>
      </c>
      <c r="K140" s="522" t="str">
        <f>IF(R27="","",R27)</f>
        <v/>
      </c>
      <c r="L140" s="522" t="str">
        <f>IF(R28="","",R28)</f>
        <v/>
      </c>
      <c r="M140" s="786" t="str">
        <f>IF(R29="","",R29)</f>
        <v/>
      </c>
      <c r="N140" s="39"/>
      <c r="O140" s="755"/>
      <c r="P140" s="39"/>
      <c r="Q140" s="39"/>
      <c r="R140" s="39"/>
    </row>
    <row r="141" spans="2:21" ht="17.25" thickBot="1">
      <c r="B141" s="391"/>
      <c r="C141" s="1059"/>
      <c r="D141" s="1060"/>
      <c r="E141" s="399" t="s">
        <v>61</v>
      </c>
      <c r="F141" s="400" t="s">
        <v>65</v>
      </c>
      <c r="G141" s="400" t="s">
        <v>67</v>
      </c>
      <c r="H141" s="400" t="s">
        <v>71</v>
      </c>
      <c r="I141" s="400" t="s">
        <v>71</v>
      </c>
      <c r="J141" s="400" t="s">
        <v>71</v>
      </c>
      <c r="K141" s="400" t="s">
        <v>76</v>
      </c>
      <c r="L141" s="523"/>
      <c r="M141" s="524"/>
      <c r="N141" s="87"/>
      <c r="O141" s="756"/>
      <c r="P141" s="87"/>
      <c r="Q141" s="87"/>
      <c r="R141" s="87"/>
    </row>
    <row r="142" spans="2:21" ht="17.25" thickBot="1">
      <c r="B142" s="38" t="s">
        <v>353</v>
      </c>
      <c r="C142" s="70"/>
      <c r="D142" s="70"/>
      <c r="E142" s="39"/>
      <c r="F142" s="39"/>
      <c r="G142" s="40"/>
      <c r="H142" s="40"/>
      <c r="I142" s="40"/>
      <c r="J142" s="40"/>
      <c r="K142" s="40"/>
      <c r="L142" s="41"/>
      <c r="M142" s="42"/>
      <c r="N142" s="39"/>
      <c r="O142" s="41"/>
      <c r="P142" s="42"/>
      <c r="Q142" s="39"/>
      <c r="U142" s="458">
        <f>事業報告書!$J$10</f>
        <v>0</v>
      </c>
    </row>
    <row r="143" spans="2:21" ht="33.75" customHeight="1">
      <c r="B143" s="84"/>
      <c r="C143" s="1061" t="s">
        <v>352</v>
      </c>
      <c r="D143" s="1062"/>
      <c r="E143" s="776" t="s">
        <v>114</v>
      </c>
      <c r="F143" s="1040" t="s">
        <v>63</v>
      </c>
      <c r="G143" s="1041"/>
      <c r="H143" s="1040" t="s">
        <v>69</v>
      </c>
      <c r="I143" s="1041"/>
      <c r="J143" s="1041"/>
      <c r="K143" s="1042" t="s">
        <v>26</v>
      </c>
      <c r="L143" s="1043"/>
      <c r="M143" s="1044"/>
      <c r="N143" s="1045" t="s">
        <v>200</v>
      </c>
      <c r="O143" s="83"/>
      <c r="P143" s="1049"/>
    </row>
    <row r="144" spans="2:21" ht="24">
      <c r="B144" s="84"/>
      <c r="C144" s="1063"/>
      <c r="D144" s="1064"/>
      <c r="E144" s="765" t="s">
        <v>483</v>
      </c>
      <c r="F144" s="765" t="s">
        <v>209</v>
      </c>
      <c r="G144" s="765" t="s">
        <v>66</v>
      </c>
      <c r="H144" s="765" t="s">
        <v>206</v>
      </c>
      <c r="I144" s="765" t="s">
        <v>205</v>
      </c>
      <c r="J144" s="765" t="s">
        <v>72</v>
      </c>
      <c r="K144" s="78" t="s">
        <v>74</v>
      </c>
      <c r="L144" s="452" t="str">
        <f>$C$28</f>
        <v>熱源（その他）</v>
      </c>
      <c r="M144" s="452" t="str">
        <f>$C$29</f>
        <v>給湯（その他）</v>
      </c>
      <c r="N144" s="1046"/>
      <c r="O144" s="336"/>
      <c r="P144" s="1049"/>
    </row>
    <row r="145" spans="2:18" ht="17.25" thickBot="1">
      <c r="B145" s="84"/>
      <c r="C145" s="1065"/>
      <c r="D145" s="1066"/>
      <c r="E145" s="767" t="s">
        <v>118</v>
      </c>
      <c r="F145" s="767" t="s">
        <v>118</v>
      </c>
      <c r="G145" s="767" t="s">
        <v>118</v>
      </c>
      <c r="H145" s="767" t="s">
        <v>118</v>
      </c>
      <c r="I145" s="767" t="s">
        <v>99</v>
      </c>
      <c r="J145" s="767" t="s">
        <v>118</v>
      </c>
      <c r="K145" s="434" t="s">
        <v>118</v>
      </c>
      <c r="L145" s="362" t="s">
        <v>118</v>
      </c>
      <c r="M145" s="435" t="s">
        <v>99</v>
      </c>
      <c r="N145" s="454" t="s">
        <v>118</v>
      </c>
      <c r="O145" s="83"/>
      <c r="P145" s="83"/>
    </row>
    <row r="146" spans="2:18">
      <c r="B146" s="84"/>
      <c r="C146" s="1050" t="s">
        <v>94</v>
      </c>
      <c r="D146" s="1051"/>
      <c r="E146" s="768">
        <f>+E130*E$140</f>
        <v>0</v>
      </c>
      <c r="F146" s="769">
        <f>+F130*$F$140</f>
        <v>0</v>
      </c>
      <c r="G146" s="769">
        <f>G130*$G$140</f>
        <v>0</v>
      </c>
      <c r="H146" s="769">
        <f>+H130*$H$140</f>
        <v>0</v>
      </c>
      <c r="I146" s="769">
        <f>+I130*$I$140</f>
        <v>0</v>
      </c>
      <c r="J146" s="769">
        <f>+J130*$J$140</f>
        <v>0</v>
      </c>
      <c r="K146" s="766">
        <f>IF($K$140="",0,+K130*$K$140)</f>
        <v>0</v>
      </c>
      <c r="L146" s="442">
        <f>IF($L$140="",0,+L130*$L$140)</f>
        <v>0</v>
      </c>
      <c r="M146" s="453"/>
      <c r="N146" s="455">
        <f t="shared" ref="N146" si="42">SUM(C146:M146)</f>
        <v>0</v>
      </c>
      <c r="O146" s="83"/>
      <c r="P146" s="752"/>
    </row>
    <row r="147" spans="2:18">
      <c r="B147" s="84"/>
      <c r="C147" s="1047" t="s">
        <v>321</v>
      </c>
      <c r="D147" s="1048"/>
      <c r="E147" s="768">
        <f t="shared" ref="E147:E154" si="43">+E131*E$140</f>
        <v>0</v>
      </c>
      <c r="F147" s="770"/>
      <c r="G147" s="770"/>
      <c r="H147" s="770"/>
      <c r="I147" s="770"/>
      <c r="J147" s="770"/>
      <c r="K147" s="443"/>
      <c r="L147" s="443"/>
      <c r="M147" s="453"/>
      <c r="N147" s="455">
        <f>SUM(C147:M147)</f>
        <v>0</v>
      </c>
      <c r="O147" s="336"/>
      <c r="P147" s="752"/>
    </row>
    <row r="148" spans="2:18">
      <c r="B148" s="84"/>
      <c r="C148" s="1022" t="s">
        <v>116</v>
      </c>
      <c r="D148" s="1023"/>
      <c r="E148" s="771">
        <f t="shared" si="43"/>
        <v>0</v>
      </c>
      <c r="F148" s="770"/>
      <c r="G148" s="770"/>
      <c r="H148" s="770"/>
      <c r="I148" s="770"/>
      <c r="J148" s="770"/>
      <c r="K148" s="443"/>
      <c r="L148" s="437"/>
      <c r="M148" s="447"/>
      <c r="N148" s="456">
        <f t="shared" ref="N148:N154" si="44">SUM(C148:M148)</f>
        <v>0</v>
      </c>
      <c r="O148" s="83"/>
      <c r="P148" s="752"/>
    </row>
    <row r="149" spans="2:18">
      <c r="B149" s="84"/>
      <c r="C149" s="1022" t="s">
        <v>95</v>
      </c>
      <c r="D149" s="1023"/>
      <c r="E149" s="771">
        <f t="shared" si="43"/>
        <v>0</v>
      </c>
      <c r="F149" s="770"/>
      <c r="G149" s="770"/>
      <c r="H149" s="770"/>
      <c r="I149" s="770"/>
      <c r="J149" s="770"/>
      <c r="K149" s="443"/>
      <c r="L149" s="437"/>
      <c r="M149" s="447"/>
      <c r="N149" s="456">
        <f t="shared" si="44"/>
        <v>0</v>
      </c>
      <c r="O149" s="83"/>
      <c r="P149" s="752"/>
    </row>
    <row r="150" spans="2:18">
      <c r="B150" s="84"/>
      <c r="C150" s="1022" t="s">
        <v>96</v>
      </c>
      <c r="D150" s="1023"/>
      <c r="E150" s="771">
        <f t="shared" si="43"/>
        <v>0</v>
      </c>
      <c r="F150" s="770"/>
      <c r="G150" s="770"/>
      <c r="H150" s="770"/>
      <c r="I150" s="770"/>
      <c r="J150" s="770"/>
      <c r="K150" s="443"/>
      <c r="L150" s="437"/>
      <c r="M150" s="447"/>
      <c r="N150" s="456">
        <f t="shared" si="44"/>
        <v>0</v>
      </c>
      <c r="O150" s="336"/>
      <c r="P150" s="752"/>
    </row>
    <row r="151" spans="2:18">
      <c r="B151" s="84"/>
      <c r="C151" s="1022" t="s">
        <v>93</v>
      </c>
      <c r="D151" s="1023"/>
      <c r="E151" s="771">
        <f t="shared" si="43"/>
        <v>0</v>
      </c>
      <c r="F151" s="772">
        <f>+F135*$F$140</f>
        <v>0</v>
      </c>
      <c r="G151" s="769">
        <f>G135*$G$140</f>
        <v>0</v>
      </c>
      <c r="H151" s="772">
        <f>+H135*$H$140</f>
        <v>0</v>
      </c>
      <c r="I151" s="772">
        <f>+I135*$I$140</f>
        <v>0</v>
      </c>
      <c r="J151" s="772">
        <f>+J135*$J$140</f>
        <v>0</v>
      </c>
      <c r="K151" s="443"/>
      <c r="L151" s="438"/>
      <c r="M151" s="446">
        <f>IF($M$140="",0,+M135*$M$140)</f>
        <v>0</v>
      </c>
      <c r="N151" s="456">
        <f t="shared" si="44"/>
        <v>0</v>
      </c>
      <c r="O151" s="83"/>
      <c r="P151" s="752"/>
    </row>
    <row r="152" spans="2:18">
      <c r="B152" s="84"/>
      <c r="C152" s="1022" t="s">
        <v>97</v>
      </c>
      <c r="D152" s="1023"/>
      <c r="E152" s="771">
        <f t="shared" si="43"/>
        <v>0</v>
      </c>
      <c r="F152" s="770"/>
      <c r="G152" s="770"/>
      <c r="H152" s="770"/>
      <c r="I152" s="770"/>
      <c r="J152" s="770"/>
      <c r="K152" s="443"/>
      <c r="L152" s="437"/>
      <c r="M152" s="447"/>
      <c r="N152" s="456">
        <f t="shared" si="44"/>
        <v>0</v>
      </c>
      <c r="O152" s="83"/>
      <c r="P152" s="752"/>
    </row>
    <row r="153" spans="2:18">
      <c r="B153" s="84"/>
      <c r="C153" s="1018" t="s">
        <v>438</v>
      </c>
      <c r="D153" s="1019"/>
      <c r="E153" s="771">
        <f t="shared" si="43"/>
        <v>0</v>
      </c>
      <c r="F153" s="770"/>
      <c r="G153" s="770"/>
      <c r="H153" s="770"/>
      <c r="I153" s="770"/>
      <c r="J153" s="770"/>
      <c r="K153" s="443"/>
      <c r="L153" s="437"/>
      <c r="M153" s="447"/>
      <c r="N153" s="456">
        <f t="shared" si="44"/>
        <v>0</v>
      </c>
      <c r="O153" s="336"/>
      <c r="P153" s="752"/>
    </row>
    <row r="154" spans="2:18">
      <c r="B154" s="84"/>
      <c r="C154" s="1018" t="s">
        <v>442</v>
      </c>
      <c r="D154" s="1019"/>
      <c r="E154" s="771">
        <f t="shared" si="43"/>
        <v>0</v>
      </c>
      <c r="F154" s="772">
        <f>+F138*$F$140</f>
        <v>0</v>
      </c>
      <c r="G154" s="769">
        <f>G138*$G$140</f>
        <v>0</v>
      </c>
      <c r="H154" s="770"/>
      <c r="I154" s="770"/>
      <c r="J154" s="770"/>
      <c r="K154" s="443"/>
      <c r="L154" s="437"/>
      <c r="M154" s="447"/>
      <c r="N154" s="456">
        <f t="shared" si="44"/>
        <v>0</v>
      </c>
      <c r="O154" s="83"/>
      <c r="P154" s="752"/>
    </row>
    <row r="155" spans="2:18">
      <c r="B155" s="84"/>
      <c r="C155" s="1020" t="s">
        <v>253</v>
      </c>
      <c r="D155" s="1021"/>
      <c r="E155" s="771">
        <f t="shared" ref="E155" si="45">SUM(E146:E154)</f>
        <v>0</v>
      </c>
      <c r="F155" s="772">
        <f t="shared" ref="F155:M155" si="46">SUM(F146:F154)</f>
        <v>0</v>
      </c>
      <c r="G155" s="772">
        <f t="shared" si="46"/>
        <v>0</v>
      </c>
      <c r="H155" s="773">
        <f t="shared" si="46"/>
        <v>0</v>
      </c>
      <c r="I155" s="773">
        <f t="shared" si="46"/>
        <v>0</v>
      </c>
      <c r="J155" s="773">
        <f t="shared" si="46"/>
        <v>0</v>
      </c>
      <c r="K155" s="450">
        <f t="shared" si="46"/>
        <v>0</v>
      </c>
      <c r="L155" s="439">
        <f t="shared" si="46"/>
        <v>0</v>
      </c>
      <c r="M155" s="451">
        <f t="shared" si="46"/>
        <v>0</v>
      </c>
      <c r="N155" s="456">
        <f t="shared" ref="N155" si="47">SUM(N146:N154)</f>
        <v>0</v>
      </c>
      <c r="O155" s="336"/>
      <c r="P155" s="752"/>
    </row>
    <row r="156" spans="2:18">
      <c r="B156" s="84"/>
      <c r="C156" s="1022" t="s">
        <v>119</v>
      </c>
      <c r="D156" s="1023"/>
      <c r="E156" s="770"/>
      <c r="F156" s="770"/>
      <c r="G156" s="770"/>
      <c r="H156" s="770"/>
      <c r="I156" s="770"/>
      <c r="J156" s="770"/>
      <c r="K156" s="443"/>
      <c r="L156" s="437"/>
      <c r="M156" s="447"/>
      <c r="N156" s="456">
        <f t="shared" ref="N156:N157" si="48">SUM(C156:M156)</f>
        <v>0</v>
      </c>
      <c r="O156" s="83"/>
      <c r="P156" s="752"/>
      <c r="R156" s="67"/>
    </row>
    <row r="157" spans="2:18">
      <c r="B157" s="84"/>
      <c r="C157" s="1022" t="s">
        <v>120</v>
      </c>
      <c r="D157" s="1023"/>
      <c r="E157" s="774"/>
      <c r="F157" s="771">
        <f>Q57*F$140</f>
        <v>0</v>
      </c>
      <c r="G157" s="771">
        <f>Q58*G$140</f>
        <v>0</v>
      </c>
      <c r="H157" s="771">
        <f>Q59*H$140</f>
        <v>0</v>
      </c>
      <c r="I157" s="771">
        <f>Q60*I$140</f>
        <v>0</v>
      </c>
      <c r="J157" s="771">
        <f>Q61*J$140</f>
        <v>0</v>
      </c>
      <c r="K157" s="444"/>
      <c r="L157" s="440"/>
      <c r="M157" s="448"/>
      <c r="N157" s="456">
        <f t="shared" si="48"/>
        <v>0</v>
      </c>
      <c r="O157" s="753"/>
      <c r="P157" s="752"/>
      <c r="R157" s="67"/>
    </row>
    <row r="158" spans="2:18" ht="17.25" thickBot="1">
      <c r="B158" s="84"/>
      <c r="C158" s="1024" t="s">
        <v>39</v>
      </c>
      <c r="D158" s="1025"/>
      <c r="E158" s="775">
        <f>E155+E156+E157</f>
        <v>0</v>
      </c>
      <c r="F158" s="775">
        <f t="shared" ref="F158:M158" si="49">F155+F156+F157</f>
        <v>0</v>
      </c>
      <c r="G158" s="775">
        <f t="shared" si="49"/>
        <v>0</v>
      </c>
      <c r="H158" s="775">
        <f t="shared" si="49"/>
        <v>0</v>
      </c>
      <c r="I158" s="775">
        <f t="shared" si="49"/>
        <v>0</v>
      </c>
      <c r="J158" s="775">
        <f t="shared" si="49"/>
        <v>0</v>
      </c>
      <c r="K158" s="445">
        <f t="shared" si="49"/>
        <v>0</v>
      </c>
      <c r="L158" s="441">
        <f t="shared" si="49"/>
        <v>0</v>
      </c>
      <c r="M158" s="449">
        <f t="shared" si="49"/>
        <v>0</v>
      </c>
      <c r="N158" s="457">
        <f t="shared" ref="N158" si="50">N155+N156+N157</f>
        <v>0</v>
      </c>
      <c r="O158" s="752"/>
      <c r="P158" s="752"/>
      <c r="R158" s="45"/>
    </row>
    <row r="159" spans="2:18">
      <c r="B159" s="70"/>
      <c r="C159" s="39"/>
      <c r="D159" s="70"/>
      <c r="E159" s="39"/>
      <c r="F159" s="39"/>
      <c r="G159" s="40"/>
      <c r="H159" s="40"/>
      <c r="I159" s="40"/>
      <c r="J159" s="40"/>
      <c r="K159" s="40"/>
      <c r="L159" s="41"/>
      <c r="M159" s="42"/>
      <c r="N159" s="39"/>
      <c r="O159" s="41"/>
      <c r="P159" s="42"/>
      <c r="Q159" s="39"/>
    </row>
    <row r="160" spans="2:18" ht="17.25" thickBot="1">
      <c r="B160" s="38" t="s">
        <v>192</v>
      </c>
      <c r="C160" s="39"/>
      <c r="D160" s="70"/>
      <c r="E160" s="39"/>
      <c r="F160" s="39"/>
      <c r="G160" s="40"/>
      <c r="H160" s="40"/>
      <c r="I160" s="40"/>
      <c r="J160" s="40"/>
      <c r="K160" s="40"/>
      <c r="L160" s="41"/>
      <c r="M160" s="42"/>
      <c r="N160" s="39"/>
      <c r="O160" s="41"/>
      <c r="P160" s="42"/>
      <c r="Q160" s="39"/>
    </row>
    <row r="161" spans="2:21" ht="15" customHeight="1">
      <c r="B161" s="1026"/>
      <c r="C161" s="1027"/>
      <c r="D161" s="1028"/>
      <c r="E161" s="384" t="str">
        <f t="shared" ref="E161:P161" si="51">E108</f>
        <v>４月</v>
      </c>
      <c r="F161" s="384" t="str">
        <f t="shared" si="51"/>
        <v>５月</v>
      </c>
      <c r="G161" s="384" t="str">
        <f t="shared" si="51"/>
        <v>６月</v>
      </c>
      <c r="H161" s="384" t="str">
        <f t="shared" si="51"/>
        <v>７月</v>
      </c>
      <c r="I161" s="384" t="str">
        <f t="shared" si="51"/>
        <v>８月</v>
      </c>
      <c r="J161" s="384" t="str">
        <f t="shared" si="51"/>
        <v>９月</v>
      </c>
      <c r="K161" s="384" t="str">
        <f t="shared" si="51"/>
        <v>１０月</v>
      </c>
      <c r="L161" s="384" t="str">
        <f t="shared" si="51"/>
        <v>１１月</v>
      </c>
      <c r="M161" s="384" t="str">
        <f t="shared" si="51"/>
        <v>１２月</v>
      </c>
      <c r="N161" s="384" t="str">
        <f t="shared" si="51"/>
        <v>１月</v>
      </c>
      <c r="O161" s="384" t="str">
        <f t="shared" si="51"/>
        <v>２月</v>
      </c>
      <c r="P161" s="384" t="str">
        <f t="shared" si="51"/>
        <v>３月</v>
      </c>
      <c r="Q161" s="367" t="s">
        <v>39</v>
      </c>
    </row>
    <row r="162" spans="2:21" ht="15" customHeight="1">
      <c r="B162" s="738" t="s">
        <v>88</v>
      </c>
      <c r="C162" s="46" t="s">
        <v>483</v>
      </c>
      <c r="D162" s="47" t="s">
        <v>118</v>
      </c>
      <c r="E162" s="220">
        <f t="shared" ref="E162:P162" si="52">$E$140*E$47</f>
        <v>0</v>
      </c>
      <c r="F162" s="220">
        <f t="shared" si="52"/>
        <v>0</v>
      </c>
      <c r="G162" s="220">
        <f t="shared" si="52"/>
        <v>0</v>
      </c>
      <c r="H162" s="220">
        <f t="shared" si="52"/>
        <v>0</v>
      </c>
      <c r="I162" s="220">
        <f t="shared" si="52"/>
        <v>0</v>
      </c>
      <c r="J162" s="220">
        <f t="shared" si="52"/>
        <v>0</v>
      </c>
      <c r="K162" s="220">
        <f t="shared" si="52"/>
        <v>0</v>
      </c>
      <c r="L162" s="220">
        <f t="shared" si="52"/>
        <v>0</v>
      </c>
      <c r="M162" s="220">
        <f t="shared" si="52"/>
        <v>0</v>
      </c>
      <c r="N162" s="220">
        <f t="shared" si="52"/>
        <v>0</v>
      </c>
      <c r="O162" s="220">
        <f t="shared" si="52"/>
        <v>0</v>
      </c>
      <c r="P162" s="220">
        <f t="shared" si="52"/>
        <v>0</v>
      </c>
      <c r="Q162" s="401">
        <f t="shared" ref="Q162:Q194" si="53">SUM(E162:P162)</f>
        <v>0</v>
      </c>
    </row>
    <row r="163" spans="2:21" ht="15" customHeight="1">
      <c r="B163" s="739"/>
      <c r="C163" s="50" t="s">
        <v>209</v>
      </c>
      <c r="D163" s="51" t="s">
        <v>118</v>
      </c>
      <c r="E163" s="221">
        <f>$F$140*E48</f>
        <v>0</v>
      </c>
      <c r="F163" s="222">
        <f t="shared" ref="F163:P163" si="54">$F$140*F48</f>
        <v>0</v>
      </c>
      <c r="G163" s="222">
        <f t="shared" si="54"/>
        <v>0</v>
      </c>
      <c r="H163" s="222">
        <f t="shared" si="54"/>
        <v>0</v>
      </c>
      <c r="I163" s="222">
        <f t="shared" si="54"/>
        <v>0</v>
      </c>
      <c r="J163" s="222">
        <f t="shared" si="54"/>
        <v>0</v>
      </c>
      <c r="K163" s="222">
        <f t="shared" si="54"/>
        <v>0</v>
      </c>
      <c r="L163" s="222">
        <f t="shared" si="54"/>
        <v>0</v>
      </c>
      <c r="M163" s="222">
        <f t="shared" si="54"/>
        <v>0</v>
      </c>
      <c r="N163" s="222">
        <f t="shared" si="54"/>
        <v>0</v>
      </c>
      <c r="O163" s="222">
        <f t="shared" si="54"/>
        <v>0</v>
      </c>
      <c r="P163" s="223">
        <f t="shared" si="54"/>
        <v>0</v>
      </c>
      <c r="Q163" s="402">
        <f t="shared" si="53"/>
        <v>0</v>
      </c>
    </row>
    <row r="164" spans="2:21" ht="15" customHeight="1">
      <c r="B164" s="739"/>
      <c r="C164" s="50" t="s">
        <v>66</v>
      </c>
      <c r="D164" s="51" t="s">
        <v>118</v>
      </c>
      <c r="E164" s="221">
        <f t="shared" ref="E164:P164" si="55">$G$140*E49</f>
        <v>0</v>
      </c>
      <c r="F164" s="222">
        <f t="shared" si="55"/>
        <v>0</v>
      </c>
      <c r="G164" s="222">
        <f t="shared" si="55"/>
        <v>0</v>
      </c>
      <c r="H164" s="222">
        <f t="shared" si="55"/>
        <v>0</v>
      </c>
      <c r="I164" s="222">
        <f t="shared" si="55"/>
        <v>0</v>
      </c>
      <c r="J164" s="222">
        <f t="shared" si="55"/>
        <v>0</v>
      </c>
      <c r="K164" s="222">
        <f t="shared" si="55"/>
        <v>0</v>
      </c>
      <c r="L164" s="222">
        <f t="shared" si="55"/>
        <v>0</v>
      </c>
      <c r="M164" s="222">
        <f t="shared" si="55"/>
        <v>0</v>
      </c>
      <c r="N164" s="222">
        <f t="shared" si="55"/>
        <v>0</v>
      </c>
      <c r="O164" s="222">
        <f t="shared" si="55"/>
        <v>0</v>
      </c>
      <c r="P164" s="223">
        <f t="shared" si="55"/>
        <v>0</v>
      </c>
      <c r="Q164" s="402">
        <f t="shared" si="53"/>
        <v>0</v>
      </c>
    </row>
    <row r="165" spans="2:21" ht="15" customHeight="1">
      <c r="B165" s="739"/>
      <c r="C165" s="50" t="s">
        <v>206</v>
      </c>
      <c r="D165" s="51" t="s">
        <v>118</v>
      </c>
      <c r="E165" s="221">
        <f>$H$140*E50</f>
        <v>0</v>
      </c>
      <c r="F165" s="222">
        <f t="shared" ref="F165:P165" si="56">$H$140*F50</f>
        <v>0</v>
      </c>
      <c r="G165" s="222">
        <f t="shared" si="56"/>
        <v>0</v>
      </c>
      <c r="H165" s="222">
        <f t="shared" si="56"/>
        <v>0</v>
      </c>
      <c r="I165" s="222">
        <f t="shared" si="56"/>
        <v>0</v>
      </c>
      <c r="J165" s="222">
        <f t="shared" si="56"/>
        <v>0</v>
      </c>
      <c r="K165" s="222">
        <f t="shared" si="56"/>
        <v>0</v>
      </c>
      <c r="L165" s="222">
        <f t="shared" si="56"/>
        <v>0</v>
      </c>
      <c r="M165" s="222">
        <f t="shared" si="56"/>
        <v>0</v>
      </c>
      <c r="N165" s="222">
        <f t="shared" si="56"/>
        <v>0</v>
      </c>
      <c r="O165" s="222">
        <f t="shared" si="56"/>
        <v>0</v>
      </c>
      <c r="P165" s="223">
        <f t="shared" si="56"/>
        <v>0</v>
      </c>
      <c r="Q165" s="402">
        <f t="shared" si="53"/>
        <v>0</v>
      </c>
    </row>
    <row r="166" spans="2:21" ht="15" customHeight="1">
      <c r="B166" s="739"/>
      <c r="C166" s="50" t="s">
        <v>205</v>
      </c>
      <c r="D166" s="51" t="s">
        <v>99</v>
      </c>
      <c r="E166" s="221">
        <f>$I$140*E51</f>
        <v>0</v>
      </c>
      <c r="F166" s="222">
        <f t="shared" ref="F166:P166" si="57">$I$140*F51</f>
        <v>0</v>
      </c>
      <c r="G166" s="222">
        <f t="shared" si="57"/>
        <v>0</v>
      </c>
      <c r="H166" s="222">
        <f t="shared" si="57"/>
        <v>0</v>
      </c>
      <c r="I166" s="222">
        <f t="shared" si="57"/>
        <v>0</v>
      </c>
      <c r="J166" s="222">
        <f t="shared" si="57"/>
        <v>0</v>
      </c>
      <c r="K166" s="222">
        <f t="shared" si="57"/>
        <v>0</v>
      </c>
      <c r="L166" s="222">
        <f t="shared" si="57"/>
        <v>0</v>
      </c>
      <c r="M166" s="222">
        <f t="shared" si="57"/>
        <v>0</v>
      </c>
      <c r="N166" s="222">
        <f t="shared" si="57"/>
        <v>0</v>
      </c>
      <c r="O166" s="222">
        <f t="shared" si="57"/>
        <v>0</v>
      </c>
      <c r="P166" s="223">
        <f t="shared" si="57"/>
        <v>0</v>
      </c>
      <c r="Q166" s="402">
        <f>SUM(E166:P166)</f>
        <v>0</v>
      </c>
    </row>
    <row r="167" spans="2:21" ht="15" customHeight="1">
      <c r="B167" s="739"/>
      <c r="C167" s="50" t="s">
        <v>72</v>
      </c>
      <c r="D167" s="51" t="s">
        <v>118</v>
      </c>
      <c r="E167" s="221">
        <f>$J$140*E52</f>
        <v>0</v>
      </c>
      <c r="F167" s="222">
        <f t="shared" ref="F167:P167" si="58">$J$140*F52</f>
        <v>0</v>
      </c>
      <c r="G167" s="222">
        <f t="shared" si="58"/>
        <v>0</v>
      </c>
      <c r="H167" s="222">
        <f t="shared" si="58"/>
        <v>0</v>
      </c>
      <c r="I167" s="222">
        <f t="shared" si="58"/>
        <v>0</v>
      </c>
      <c r="J167" s="222">
        <f t="shared" si="58"/>
        <v>0</v>
      </c>
      <c r="K167" s="222">
        <f t="shared" si="58"/>
        <v>0</v>
      </c>
      <c r="L167" s="222">
        <f t="shared" si="58"/>
        <v>0</v>
      </c>
      <c r="M167" s="222">
        <f t="shared" si="58"/>
        <v>0</v>
      </c>
      <c r="N167" s="222">
        <f t="shared" si="58"/>
        <v>0</v>
      </c>
      <c r="O167" s="222">
        <f t="shared" si="58"/>
        <v>0</v>
      </c>
      <c r="P167" s="223">
        <f t="shared" si="58"/>
        <v>0</v>
      </c>
      <c r="Q167" s="402">
        <f t="shared" si="53"/>
        <v>0</v>
      </c>
    </row>
    <row r="168" spans="2:21" ht="15" customHeight="1">
      <c r="B168" s="739"/>
      <c r="C168" s="50" t="s">
        <v>74</v>
      </c>
      <c r="D168" s="51" t="s">
        <v>118</v>
      </c>
      <c r="E168" s="221">
        <f>IF($K$140="",0,$K$140*E53)</f>
        <v>0</v>
      </c>
      <c r="F168" s="222">
        <f t="shared" ref="F168:P168" si="59">IF($K$140="",0,$K$140*F53)</f>
        <v>0</v>
      </c>
      <c r="G168" s="222">
        <f t="shared" si="59"/>
        <v>0</v>
      </c>
      <c r="H168" s="222">
        <f t="shared" si="59"/>
        <v>0</v>
      </c>
      <c r="I168" s="222">
        <f t="shared" si="59"/>
        <v>0</v>
      </c>
      <c r="J168" s="222">
        <f t="shared" si="59"/>
        <v>0</v>
      </c>
      <c r="K168" s="222">
        <f t="shared" si="59"/>
        <v>0</v>
      </c>
      <c r="L168" s="222">
        <f t="shared" si="59"/>
        <v>0</v>
      </c>
      <c r="M168" s="222">
        <f t="shared" si="59"/>
        <v>0</v>
      </c>
      <c r="N168" s="222">
        <f t="shared" si="59"/>
        <v>0</v>
      </c>
      <c r="O168" s="222">
        <f t="shared" si="59"/>
        <v>0</v>
      </c>
      <c r="P168" s="223">
        <f t="shared" si="59"/>
        <v>0</v>
      </c>
      <c r="Q168" s="402">
        <f t="shared" si="53"/>
        <v>0</v>
      </c>
    </row>
    <row r="169" spans="2:21" ht="15" customHeight="1">
      <c r="B169" s="739"/>
      <c r="C169" s="50" t="str">
        <f>C28</f>
        <v>熱源（その他）</v>
      </c>
      <c r="D169" s="51" t="s">
        <v>99</v>
      </c>
      <c r="E169" s="224">
        <f>IF($L$140="",0,$L$140*E54)</f>
        <v>0</v>
      </c>
      <c r="F169" s="224">
        <f t="shared" ref="F169:P169" si="60">IF($L$140="",0,$L$140*F54)</f>
        <v>0</v>
      </c>
      <c r="G169" s="224">
        <f t="shared" si="60"/>
        <v>0</v>
      </c>
      <c r="H169" s="224">
        <f t="shared" si="60"/>
        <v>0</v>
      </c>
      <c r="I169" s="224">
        <f t="shared" si="60"/>
        <v>0</v>
      </c>
      <c r="J169" s="224">
        <f t="shared" si="60"/>
        <v>0</v>
      </c>
      <c r="K169" s="224">
        <f t="shared" si="60"/>
        <v>0</v>
      </c>
      <c r="L169" s="224">
        <f t="shared" si="60"/>
        <v>0</v>
      </c>
      <c r="M169" s="224">
        <f t="shared" si="60"/>
        <v>0</v>
      </c>
      <c r="N169" s="224">
        <f t="shared" si="60"/>
        <v>0</v>
      </c>
      <c r="O169" s="224">
        <f t="shared" si="60"/>
        <v>0</v>
      </c>
      <c r="P169" s="224">
        <f t="shared" si="60"/>
        <v>0</v>
      </c>
      <c r="Q169" s="406">
        <f t="shared" si="53"/>
        <v>0</v>
      </c>
    </row>
    <row r="170" spans="2:21" ht="15" customHeight="1">
      <c r="B170" s="738" t="s">
        <v>320</v>
      </c>
      <c r="C170" s="46" t="s">
        <v>483</v>
      </c>
      <c r="D170" s="47" t="s">
        <v>118</v>
      </c>
      <c r="E170" s="572">
        <f t="shared" ref="E170:P170" si="61">E$55*$E$140</f>
        <v>0</v>
      </c>
      <c r="F170" s="220">
        <f t="shared" si="61"/>
        <v>0</v>
      </c>
      <c r="G170" s="220">
        <f t="shared" si="61"/>
        <v>0</v>
      </c>
      <c r="H170" s="220">
        <f t="shared" si="61"/>
        <v>0</v>
      </c>
      <c r="I170" s="220">
        <f t="shared" si="61"/>
        <v>0</v>
      </c>
      <c r="J170" s="220">
        <f t="shared" si="61"/>
        <v>0</v>
      </c>
      <c r="K170" s="220">
        <f t="shared" si="61"/>
        <v>0</v>
      </c>
      <c r="L170" s="220">
        <f t="shared" si="61"/>
        <v>0</v>
      </c>
      <c r="M170" s="220">
        <f t="shared" si="61"/>
        <v>0</v>
      </c>
      <c r="N170" s="220">
        <f t="shared" si="61"/>
        <v>0</v>
      </c>
      <c r="O170" s="220">
        <f t="shared" si="61"/>
        <v>0</v>
      </c>
      <c r="P170" s="220">
        <f t="shared" si="61"/>
        <v>0</v>
      </c>
      <c r="Q170" s="403">
        <f t="shared" si="53"/>
        <v>0</v>
      </c>
    </row>
    <row r="171" spans="2:21" ht="15" customHeight="1">
      <c r="B171" s="746" t="s">
        <v>91</v>
      </c>
      <c r="C171" s="46" t="s">
        <v>483</v>
      </c>
      <c r="D171" s="47" t="s">
        <v>118</v>
      </c>
      <c r="E171" s="220">
        <f t="shared" ref="E171:P171" si="62">E$56*$E$140</f>
        <v>0</v>
      </c>
      <c r="F171" s="220">
        <f t="shared" si="62"/>
        <v>0</v>
      </c>
      <c r="G171" s="220">
        <f t="shared" si="62"/>
        <v>0</v>
      </c>
      <c r="H171" s="220">
        <f t="shared" si="62"/>
        <v>0</v>
      </c>
      <c r="I171" s="220">
        <f t="shared" si="62"/>
        <v>0</v>
      </c>
      <c r="J171" s="220">
        <f t="shared" si="62"/>
        <v>0</v>
      </c>
      <c r="K171" s="220">
        <f t="shared" si="62"/>
        <v>0</v>
      </c>
      <c r="L171" s="220">
        <f t="shared" si="62"/>
        <v>0</v>
      </c>
      <c r="M171" s="220">
        <f t="shared" si="62"/>
        <v>0</v>
      </c>
      <c r="N171" s="220">
        <f t="shared" si="62"/>
        <v>0</v>
      </c>
      <c r="O171" s="220">
        <f t="shared" si="62"/>
        <v>0</v>
      </c>
      <c r="P171" s="220">
        <f t="shared" si="62"/>
        <v>0</v>
      </c>
      <c r="Q171" s="403">
        <f t="shared" si="53"/>
        <v>0</v>
      </c>
    </row>
    <row r="172" spans="2:21" ht="15" customHeight="1">
      <c r="B172" s="1029" t="s">
        <v>25</v>
      </c>
      <c r="C172" s="46" t="s">
        <v>214</v>
      </c>
      <c r="D172" s="47" t="s">
        <v>118</v>
      </c>
      <c r="E172" s="220">
        <f>E$57*$F$140</f>
        <v>0</v>
      </c>
      <c r="F172" s="220">
        <f t="shared" ref="F172:P172" si="63">F$57*$H$140</f>
        <v>0</v>
      </c>
      <c r="G172" s="220">
        <f t="shared" si="63"/>
        <v>0</v>
      </c>
      <c r="H172" s="220">
        <f t="shared" si="63"/>
        <v>0</v>
      </c>
      <c r="I172" s="220">
        <f t="shared" si="63"/>
        <v>0</v>
      </c>
      <c r="J172" s="220">
        <f t="shared" si="63"/>
        <v>0</v>
      </c>
      <c r="K172" s="220">
        <f t="shared" si="63"/>
        <v>0</v>
      </c>
      <c r="L172" s="220">
        <f t="shared" si="63"/>
        <v>0</v>
      </c>
      <c r="M172" s="220">
        <f t="shared" si="63"/>
        <v>0</v>
      </c>
      <c r="N172" s="220">
        <f t="shared" si="63"/>
        <v>0</v>
      </c>
      <c r="O172" s="220">
        <f t="shared" si="63"/>
        <v>0</v>
      </c>
      <c r="P172" s="220">
        <f t="shared" si="63"/>
        <v>0</v>
      </c>
      <c r="Q172" s="403">
        <f t="shared" si="53"/>
        <v>0</v>
      </c>
      <c r="U172" s="458">
        <f>事業報告書!$J$10</f>
        <v>0</v>
      </c>
    </row>
    <row r="173" spans="2:21" ht="15" customHeight="1">
      <c r="B173" s="1030"/>
      <c r="C173" s="50" t="s">
        <v>66</v>
      </c>
      <c r="D173" s="76" t="s">
        <v>99</v>
      </c>
      <c r="E173" s="221">
        <f t="shared" ref="E173:P173" si="64">E58*$G$140</f>
        <v>0</v>
      </c>
      <c r="F173" s="222">
        <f t="shared" si="64"/>
        <v>0</v>
      </c>
      <c r="G173" s="222">
        <f t="shared" si="64"/>
        <v>0</v>
      </c>
      <c r="H173" s="222">
        <f t="shared" si="64"/>
        <v>0</v>
      </c>
      <c r="I173" s="222">
        <f t="shared" si="64"/>
        <v>0</v>
      </c>
      <c r="J173" s="222">
        <f t="shared" si="64"/>
        <v>0</v>
      </c>
      <c r="K173" s="222">
        <f t="shared" si="64"/>
        <v>0</v>
      </c>
      <c r="L173" s="222">
        <f t="shared" si="64"/>
        <v>0</v>
      </c>
      <c r="M173" s="222">
        <f t="shared" si="64"/>
        <v>0</v>
      </c>
      <c r="N173" s="222">
        <f t="shared" si="64"/>
        <v>0</v>
      </c>
      <c r="O173" s="222">
        <f t="shared" si="64"/>
        <v>0</v>
      </c>
      <c r="P173" s="223">
        <f t="shared" si="64"/>
        <v>0</v>
      </c>
      <c r="Q173" s="405">
        <f>SUM(E173:P173)</f>
        <v>0</v>
      </c>
    </row>
    <row r="174" spans="2:21" ht="15" customHeight="1">
      <c r="B174" s="1031"/>
      <c r="C174" s="50" t="s">
        <v>206</v>
      </c>
      <c r="D174" s="51" t="s">
        <v>118</v>
      </c>
      <c r="E174" s="221">
        <f>E$59*$H$140</f>
        <v>0</v>
      </c>
      <c r="F174" s="222">
        <f t="shared" ref="F174:P174" si="65">F$59*$H$140</f>
        <v>0</v>
      </c>
      <c r="G174" s="222">
        <f t="shared" si="65"/>
        <v>0</v>
      </c>
      <c r="H174" s="222">
        <f t="shared" si="65"/>
        <v>0</v>
      </c>
      <c r="I174" s="222">
        <f t="shared" si="65"/>
        <v>0</v>
      </c>
      <c r="J174" s="222">
        <f t="shared" si="65"/>
        <v>0</v>
      </c>
      <c r="K174" s="222">
        <f t="shared" si="65"/>
        <v>0</v>
      </c>
      <c r="L174" s="222">
        <f t="shared" si="65"/>
        <v>0</v>
      </c>
      <c r="M174" s="222">
        <f t="shared" si="65"/>
        <v>0</v>
      </c>
      <c r="N174" s="222">
        <f t="shared" si="65"/>
        <v>0</v>
      </c>
      <c r="O174" s="222">
        <f t="shared" si="65"/>
        <v>0</v>
      </c>
      <c r="P174" s="223">
        <f t="shared" si="65"/>
        <v>0</v>
      </c>
      <c r="Q174" s="402">
        <f t="shared" si="53"/>
        <v>0</v>
      </c>
    </row>
    <row r="175" spans="2:21" ht="15" customHeight="1">
      <c r="B175" s="1032"/>
      <c r="C175" s="73" t="s">
        <v>205</v>
      </c>
      <c r="D175" s="51" t="s">
        <v>99</v>
      </c>
      <c r="E175" s="221">
        <f>E60*$I$140</f>
        <v>0</v>
      </c>
      <c r="F175" s="222">
        <f t="shared" ref="F175:P175" si="66">F60*$I$140</f>
        <v>0</v>
      </c>
      <c r="G175" s="222">
        <f t="shared" si="66"/>
        <v>0</v>
      </c>
      <c r="H175" s="222">
        <f t="shared" si="66"/>
        <v>0</v>
      </c>
      <c r="I175" s="222">
        <f t="shared" si="66"/>
        <v>0</v>
      </c>
      <c r="J175" s="222">
        <f t="shared" si="66"/>
        <v>0</v>
      </c>
      <c r="K175" s="222">
        <f t="shared" si="66"/>
        <v>0</v>
      </c>
      <c r="L175" s="222">
        <f t="shared" si="66"/>
        <v>0</v>
      </c>
      <c r="M175" s="222">
        <f t="shared" si="66"/>
        <v>0</v>
      </c>
      <c r="N175" s="222">
        <f t="shared" si="66"/>
        <v>0</v>
      </c>
      <c r="O175" s="222">
        <f t="shared" si="66"/>
        <v>0</v>
      </c>
      <c r="P175" s="223">
        <f t="shared" si="66"/>
        <v>0</v>
      </c>
      <c r="Q175" s="406">
        <f>SUM(E175:P175)</f>
        <v>0</v>
      </c>
    </row>
    <row r="176" spans="2:21" ht="15" customHeight="1">
      <c r="B176" s="1033"/>
      <c r="C176" s="54" t="s">
        <v>72</v>
      </c>
      <c r="D176" s="51" t="s">
        <v>99</v>
      </c>
      <c r="E176" s="225">
        <f>E$61*$J$140</f>
        <v>0</v>
      </c>
      <c r="F176" s="225">
        <f t="shared" ref="F176:P176" si="67">F$61*$J$140</f>
        <v>0</v>
      </c>
      <c r="G176" s="225">
        <f t="shared" si="67"/>
        <v>0</v>
      </c>
      <c r="H176" s="225">
        <f t="shared" si="67"/>
        <v>0</v>
      </c>
      <c r="I176" s="225">
        <f t="shared" si="67"/>
        <v>0</v>
      </c>
      <c r="J176" s="225">
        <f t="shared" si="67"/>
        <v>0</v>
      </c>
      <c r="K176" s="225">
        <f t="shared" si="67"/>
        <v>0</v>
      </c>
      <c r="L176" s="225">
        <f t="shared" si="67"/>
        <v>0</v>
      </c>
      <c r="M176" s="225">
        <f t="shared" si="67"/>
        <v>0</v>
      </c>
      <c r="N176" s="225">
        <f t="shared" si="67"/>
        <v>0</v>
      </c>
      <c r="O176" s="225">
        <f t="shared" si="67"/>
        <v>0</v>
      </c>
      <c r="P176" s="225">
        <f t="shared" si="67"/>
        <v>0</v>
      </c>
      <c r="Q176" s="404">
        <f t="shared" si="53"/>
        <v>0</v>
      </c>
    </row>
    <row r="177" spans="2:21" ht="15" customHeight="1">
      <c r="B177" s="738" t="s">
        <v>18</v>
      </c>
      <c r="C177" s="46" t="s">
        <v>483</v>
      </c>
      <c r="D177" s="47" t="s">
        <v>118</v>
      </c>
      <c r="E177" s="220">
        <f t="shared" ref="E177:P177" si="68">E$62*$E$140</f>
        <v>0</v>
      </c>
      <c r="F177" s="220">
        <f t="shared" si="68"/>
        <v>0</v>
      </c>
      <c r="G177" s="220">
        <f t="shared" si="68"/>
        <v>0</v>
      </c>
      <c r="H177" s="220">
        <f t="shared" si="68"/>
        <v>0</v>
      </c>
      <c r="I177" s="220">
        <f t="shared" si="68"/>
        <v>0</v>
      </c>
      <c r="J177" s="220">
        <f t="shared" si="68"/>
        <v>0</v>
      </c>
      <c r="K177" s="220">
        <f t="shared" si="68"/>
        <v>0</v>
      </c>
      <c r="L177" s="220">
        <f t="shared" si="68"/>
        <v>0</v>
      </c>
      <c r="M177" s="220">
        <f t="shared" si="68"/>
        <v>0</v>
      </c>
      <c r="N177" s="220">
        <f t="shared" si="68"/>
        <v>0</v>
      </c>
      <c r="O177" s="220">
        <f t="shared" si="68"/>
        <v>0</v>
      </c>
      <c r="P177" s="220">
        <f t="shared" si="68"/>
        <v>0</v>
      </c>
      <c r="Q177" s="403">
        <f t="shared" si="53"/>
        <v>0</v>
      </c>
    </row>
    <row r="178" spans="2:21" ht="15" customHeight="1">
      <c r="B178" s="746" t="s">
        <v>19</v>
      </c>
      <c r="C178" s="46" t="s">
        <v>483</v>
      </c>
      <c r="D178" s="47" t="s">
        <v>118</v>
      </c>
      <c r="E178" s="220">
        <f t="shared" ref="E178:P178" si="69">E$63*$E$140</f>
        <v>0</v>
      </c>
      <c r="F178" s="220">
        <f t="shared" si="69"/>
        <v>0</v>
      </c>
      <c r="G178" s="220">
        <f t="shared" si="69"/>
        <v>0</v>
      </c>
      <c r="H178" s="220">
        <f t="shared" si="69"/>
        <v>0</v>
      </c>
      <c r="I178" s="220">
        <f t="shared" si="69"/>
        <v>0</v>
      </c>
      <c r="J178" s="220">
        <f t="shared" si="69"/>
        <v>0</v>
      </c>
      <c r="K178" s="220">
        <f t="shared" si="69"/>
        <v>0</v>
      </c>
      <c r="L178" s="220">
        <f t="shared" si="69"/>
        <v>0</v>
      </c>
      <c r="M178" s="220">
        <f t="shared" si="69"/>
        <v>0</v>
      </c>
      <c r="N178" s="220">
        <f t="shared" si="69"/>
        <v>0</v>
      </c>
      <c r="O178" s="220">
        <f t="shared" si="69"/>
        <v>0</v>
      </c>
      <c r="P178" s="220">
        <f t="shared" si="69"/>
        <v>0</v>
      </c>
      <c r="Q178" s="403">
        <f t="shared" si="53"/>
        <v>0</v>
      </c>
      <c r="U178" s="458"/>
    </row>
    <row r="179" spans="2:21" ht="15" customHeight="1">
      <c r="B179" s="738" t="s">
        <v>20</v>
      </c>
      <c r="C179" s="46" t="s">
        <v>483</v>
      </c>
      <c r="D179" s="47" t="s">
        <v>118</v>
      </c>
      <c r="E179" s="220">
        <f t="shared" ref="E179:P179" si="70">E$64*$E$140</f>
        <v>0</v>
      </c>
      <c r="F179" s="220">
        <f t="shared" si="70"/>
        <v>0</v>
      </c>
      <c r="G179" s="220">
        <f t="shared" si="70"/>
        <v>0</v>
      </c>
      <c r="H179" s="220">
        <f t="shared" si="70"/>
        <v>0</v>
      </c>
      <c r="I179" s="220">
        <f t="shared" si="70"/>
        <v>0</v>
      </c>
      <c r="J179" s="220">
        <f t="shared" si="70"/>
        <v>0</v>
      </c>
      <c r="K179" s="220">
        <f t="shared" si="70"/>
        <v>0</v>
      </c>
      <c r="L179" s="220">
        <f t="shared" si="70"/>
        <v>0</v>
      </c>
      <c r="M179" s="220">
        <f t="shared" si="70"/>
        <v>0</v>
      </c>
      <c r="N179" s="220">
        <f t="shared" si="70"/>
        <v>0</v>
      </c>
      <c r="O179" s="220">
        <f t="shared" si="70"/>
        <v>0</v>
      </c>
      <c r="P179" s="220">
        <f t="shared" si="70"/>
        <v>0</v>
      </c>
      <c r="Q179" s="403">
        <f t="shared" si="53"/>
        <v>0</v>
      </c>
    </row>
    <row r="180" spans="2:21" ht="15" customHeight="1">
      <c r="B180" s="739"/>
      <c r="C180" s="50" t="s">
        <v>209</v>
      </c>
      <c r="D180" s="51" t="s">
        <v>118</v>
      </c>
      <c r="E180" s="221">
        <f>E$65*$F$140</f>
        <v>0</v>
      </c>
      <c r="F180" s="222">
        <f t="shared" ref="F180:P180" si="71">F$65*$F$140</f>
        <v>0</v>
      </c>
      <c r="G180" s="222">
        <f t="shared" si="71"/>
        <v>0</v>
      </c>
      <c r="H180" s="222">
        <f t="shared" si="71"/>
        <v>0</v>
      </c>
      <c r="I180" s="222">
        <f t="shared" si="71"/>
        <v>0</v>
      </c>
      <c r="J180" s="222">
        <f t="shared" si="71"/>
        <v>0</v>
      </c>
      <c r="K180" s="222">
        <f t="shared" si="71"/>
        <v>0</v>
      </c>
      <c r="L180" s="222">
        <f t="shared" si="71"/>
        <v>0</v>
      </c>
      <c r="M180" s="222">
        <f t="shared" si="71"/>
        <v>0</v>
      </c>
      <c r="N180" s="222">
        <f t="shared" si="71"/>
        <v>0</v>
      </c>
      <c r="O180" s="222">
        <f t="shared" si="71"/>
        <v>0</v>
      </c>
      <c r="P180" s="223">
        <f t="shared" si="71"/>
        <v>0</v>
      </c>
      <c r="Q180" s="402">
        <f t="shared" si="53"/>
        <v>0</v>
      </c>
    </row>
    <row r="181" spans="2:21" ht="15" customHeight="1">
      <c r="B181" s="739"/>
      <c r="C181" s="50" t="s">
        <v>66</v>
      </c>
      <c r="D181" s="51" t="s">
        <v>118</v>
      </c>
      <c r="E181" s="221">
        <f t="shared" ref="E181:P181" si="72">E$66*$G$140</f>
        <v>0</v>
      </c>
      <c r="F181" s="222">
        <f t="shared" si="72"/>
        <v>0</v>
      </c>
      <c r="G181" s="222">
        <f t="shared" si="72"/>
        <v>0</v>
      </c>
      <c r="H181" s="222">
        <f t="shared" si="72"/>
        <v>0</v>
      </c>
      <c r="I181" s="222">
        <f t="shared" si="72"/>
        <v>0</v>
      </c>
      <c r="J181" s="222">
        <f t="shared" si="72"/>
        <v>0</v>
      </c>
      <c r="K181" s="222">
        <f t="shared" si="72"/>
        <v>0</v>
      </c>
      <c r="L181" s="222">
        <f t="shared" si="72"/>
        <v>0</v>
      </c>
      <c r="M181" s="222">
        <f t="shared" si="72"/>
        <v>0</v>
      </c>
      <c r="N181" s="222">
        <f t="shared" si="72"/>
        <v>0</v>
      </c>
      <c r="O181" s="222">
        <f t="shared" si="72"/>
        <v>0</v>
      </c>
      <c r="P181" s="223">
        <f t="shared" si="72"/>
        <v>0</v>
      </c>
      <c r="Q181" s="402">
        <f t="shared" si="53"/>
        <v>0</v>
      </c>
    </row>
    <row r="182" spans="2:21" ht="15" customHeight="1">
      <c r="B182" s="739"/>
      <c r="C182" s="50" t="s">
        <v>206</v>
      </c>
      <c r="D182" s="51" t="s">
        <v>118</v>
      </c>
      <c r="E182" s="221">
        <f>E$67*$H$140</f>
        <v>0</v>
      </c>
      <c r="F182" s="222">
        <f t="shared" ref="F182:P182" si="73">F$67*$H$140</f>
        <v>0</v>
      </c>
      <c r="G182" s="222">
        <f t="shared" si="73"/>
        <v>0</v>
      </c>
      <c r="H182" s="222">
        <f t="shared" si="73"/>
        <v>0</v>
      </c>
      <c r="I182" s="222">
        <f t="shared" si="73"/>
        <v>0</v>
      </c>
      <c r="J182" s="222">
        <f t="shared" si="73"/>
        <v>0</v>
      </c>
      <c r="K182" s="222">
        <f t="shared" si="73"/>
        <v>0</v>
      </c>
      <c r="L182" s="222">
        <f t="shared" si="73"/>
        <v>0</v>
      </c>
      <c r="M182" s="222">
        <f t="shared" si="73"/>
        <v>0</v>
      </c>
      <c r="N182" s="222">
        <f t="shared" si="73"/>
        <v>0</v>
      </c>
      <c r="O182" s="222">
        <f t="shared" si="73"/>
        <v>0</v>
      </c>
      <c r="P182" s="223">
        <f t="shared" si="73"/>
        <v>0</v>
      </c>
      <c r="Q182" s="402">
        <f t="shared" si="53"/>
        <v>0</v>
      </c>
    </row>
    <row r="183" spans="2:21" ht="15" customHeight="1">
      <c r="B183" s="739"/>
      <c r="C183" s="50" t="s">
        <v>205</v>
      </c>
      <c r="D183" s="51" t="s">
        <v>118</v>
      </c>
      <c r="E183" s="221">
        <f>E$68*$I$140</f>
        <v>0</v>
      </c>
      <c r="F183" s="222">
        <f t="shared" ref="F183:P183" si="74">F$68*$I$140</f>
        <v>0</v>
      </c>
      <c r="G183" s="222">
        <f t="shared" si="74"/>
        <v>0</v>
      </c>
      <c r="H183" s="222">
        <f t="shared" si="74"/>
        <v>0</v>
      </c>
      <c r="I183" s="222">
        <f t="shared" si="74"/>
        <v>0</v>
      </c>
      <c r="J183" s="222">
        <f t="shared" si="74"/>
        <v>0</v>
      </c>
      <c r="K183" s="222">
        <f t="shared" si="74"/>
        <v>0</v>
      </c>
      <c r="L183" s="222">
        <f t="shared" si="74"/>
        <v>0</v>
      </c>
      <c r="M183" s="222">
        <f t="shared" si="74"/>
        <v>0</v>
      </c>
      <c r="N183" s="222">
        <f t="shared" si="74"/>
        <v>0</v>
      </c>
      <c r="O183" s="222">
        <f t="shared" si="74"/>
        <v>0</v>
      </c>
      <c r="P183" s="223">
        <f t="shared" si="74"/>
        <v>0</v>
      </c>
      <c r="Q183" s="402">
        <f>SUM(E183:P183)</f>
        <v>0</v>
      </c>
    </row>
    <row r="184" spans="2:21" ht="15" customHeight="1">
      <c r="B184" s="739"/>
      <c r="C184" s="50" t="s">
        <v>72</v>
      </c>
      <c r="D184" s="51" t="s">
        <v>118</v>
      </c>
      <c r="E184" s="221">
        <f>E$69*$J$140</f>
        <v>0</v>
      </c>
      <c r="F184" s="222">
        <f t="shared" ref="F184:P184" si="75">F$69*$J$140</f>
        <v>0</v>
      </c>
      <c r="G184" s="222">
        <f t="shared" si="75"/>
        <v>0</v>
      </c>
      <c r="H184" s="222">
        <f t="shared" si="75"/>
        <v>0</v>
      </c>
      <c r="I184" s="222">
        <f t="shared" si="75"/>
        <v>0</v>
      </c>
      <c r="J184" s="222">
        <f t="shared" si="75"/>
        <v>0</v>
      </c>
      <c r="K184" s="222">
        <f t="shared" si="75"/>
        <v>0</v>
      </c>
      <c r="L184" s="222">
        <f t="shared" si="75"/>
        <v>0</v>
      </c>
      <c r="M184" s="222">
        <f t="shared" si="75"/>
        <v>0</v>
      </c>
      <c r="N184" s="222">
        <f t="shared" si="75"/>
        <v>0</v>
      </c>
      <c r="O184" s="222">
        <f t="shared" si="75"/>
        <v>0</v>
      </c>
      <c r="P184" s="223">
        <f t="shared" si="75"/>
        <v>0</v>
      </c>
      <c r="Q184" s="402">
        <f t="shared" si="53"/>
        <v>0</v>
      </c>
    </row>
    <row r="185" spans="2:21" ht="15" customHeight="1">
      <c r="B185" s="740"/>
      <c r="C185" s="75" t="str">
        <f>C29</f>
        <v>給湯（その他）</v>
      </c>
      <c r="D185" s="76" t="s">
        <v>99</v>
      </c>
      <c r="E185" s="224">
        <f>IF($M$140="",0,$M$140*E70)</f>
        <v>0</v>
      </c>
      <c r="F185" s="224">
        <f t="shared" ref="F185:P185" si="76">IF($M$140="",0,$M$140*F70)</f>
        <v>0</v>
      </c>
      <c r="G185" s="224">
        <f t="shared" si="76"/>
        <v>0</v>
      </c>
      <c r="H185" s="224">
        <f t="shared" si="76"/>
        <v>0</v>
      </c>
      <c r="I185" s="224">
        <f t="shared" si="76"/>
        <v>0</v>
      </c>
      <c r="J185" s="224">
        <f t="shared" si="76"/>
        <v>0</v>
      </c>
      <c r="K185" s="224">
        <f t="shared" si="76"/>
        <v>0</v>
      </c>
      <c r="L185" s="224">
        <f t="shared" si="76"/>
        <v>0</v>
      </c>
      <c r="M185" s="224">
        <f t="shared" si="76"/>
        <v>0</v>
      </c>
      <c r="N185" s="224">
        <f t="shared" si="76"/>
        <v>0</v>
      </c>
      <c r="O185" s="224">
        <f t="shared" si="76"/>
        <v>0</v>
      </c>
      <c r="P185" s="246">
        <f t="shared" si="76"/>
        <v>0</v>
      </c>
      <c r="Q185" s="405">
        <f>SUM(E185:P185)</f>
        <v>0</v>
      </c>
    </row>
    <row r="186" spans="2:21" ht="15" customHeight="1">
      <c r="B186" s="746" t="s">
        <v>21</v>
      </c>
      <c r="C186" s="46" t="s">
        <v>483</v>
      </c>
      <c r="D186" s="47" t="s">
        <v>118</v>
      </c>
      <c r="E186" s="220">
        <f t="shared" ref="E186:P186" si="77">E$71*$E$140</f>
        <v>0</v>
      </c>
      <c r="F186" s="220">
        <f t="shared" si="77"/>
        <v>0</v>
      </c>
      <c r="G186" s="220">
        <f t="shared" si="77"/>
        <v>0</v>
      </c>
      <c r="H186" s="220">
        <f t="shared" si="77"/>
        <v>0</v>
      </c>
      <c r="I186" s="220">
        <f t="shared" si="77"/>
        <v>0</v>
      </c>
      <c r="J186" s="220">
        <f t="shared" si="77"/>
        <v>0</v>
      </c>
      <c r="K186" s="220">
        <f t="shared" si="77"/>
        <v>0</v>
      </c>
      <c r="L186" s="220">
        <f t="shared" si="77"/>
        <v>0</v>
      </c>
      <c r="M186" s="220">
        <f t="shared" si="77"/>
        <v>0</v>
      </c>
      <c r="N186" s="220">
        <f t="shared" si="77"/>
        <v>0</v>
      </c>
      <c r="O186" s="220">
        <f t="shared" si="77"/>
        <v>0</v>
      </c>
      <c r="P186" s="220">
        <f t="shared" si="77"/>
        <v>0</v>
      </c>
      <c r="Q186" s="403">
        <f t="shared" si="53"/>
        <v>0</v>
      </c>
    </row>
    <row r="187" spans="2:21" ht="18.75" customHeight="1">
      <c r="B187" s="761" t="s">
        <v>443</v>
      </c>
      <c r="C187" s="46" t="s">
        <v>483</v>
      </c>
      <c r="D187" s="47" t="s">
        <v>118</v>
      </c>
      <c r="E187" s="220">
        <f t="shared" ref="E187:P187" si="78">E$72*$E$140</f>
        <v>0</v>
      </c>
      <c r="F187" s="220">
        <f t="shared" si="78"/>
        <v>0</v>
      </c>
      <c r="G187" s="220">
        <f t="shared" si="78"/>
        <v>0</v>
      </c>
      <c r="H187" s="220">
        <f t="shared" si="78"/>
        <v>0</v>
      </c>
      <c r="I187" s="220">
        <f t="shared" si="78"/>
        <v>0</v>
      </c>
      <c r="J187" s="220">
        <f t="shared" si="78"/>
        <v>0</v>
      </c>
      <c r="K187" s="220">
        <f t="shared" si="78"/>
        <v>0</v>
      </c>
      <c r="L187" s="220">
        <f t="shared" si="78"/>
        <v>0</v>
      </c>
      <c r="M187" s="220">
        <f t="shared" si="78"/>
        <v>0</v>
      </c>
      <c r="N187" s="220">
        <f t="shared" si="78"/>
        <v>0</v>
      </c>
      <c r="O187" s="220">
        <f t="shared" si="78"/>
        <v>0</v>
      </c>
      <c r="P187" s="220">
        <f t="shared" si="78"/>
        <v>0</v>
      </c>
      <c r="Q187" s="403">
        <f t="shared" ref="Q187" si="79">SUM(E187:P187)</f>
        <v>0</v>
      </c>
    </row>
    <row r="188" spans="2:21" ht="15" customHeight="1">
      <c r="B188" s="761" t="s">
        <v>439</v>
      </c>
      <c r="C188" s="46" t="s">
        <v>483</v>
      </c>
      <c r="D188" s="47" t="s">
        <v>118</v>
      </c>
      <c r="E188" s="226">
        <f t="shared" ref="E188:P188" si="80">E$73*$E$140</f>
        <v>0</v>
      </c>
      <c r="F188" s="227">
        <f t="shared" si="80"/>
        <v>0</v>
      </c>
      <c r="G188" s="227">
        <f t="shared" si="80"/>
        <v>0</v>
      </c>
      <c r="H188" s="227">
        <f t="shared" si="80"/>
        <v>0</v>
      </c>
      <c r="I188" s="227">
        <f t="shared" si="80"/>
        <v>0</v>
      </c>
      <c r="J188" s="227">
        <f t="shared" si="80"/>
        <v>0</v>
      </c>
      <c r="K188" s="227">
        <f t="shared" si="80"/>
        <v>0</v>
      </c>
      <c r="L188" s="227">
        <f t="shared" si="80"/>
        <v>0</v>
      </c>
      <c r="M188" s="227">
        <f t="shared" si="80"/>
        <v>0</v>
      </c>
      <c r="N188" s="227">
        <f t="shared" si="80"/>
        <v>0</v>
      </c>
      <c r="O188" s="227">
        <f t="shared" si="80"/>
        <v>0</v>
      </c>
      <c r="P188" s="228">
        <f t="shared" si="80"/>
        <v>0</v>
      </c>
      <c r="Q188" s="403">
        <f t="shared" si="53"/>
        <v>0</v>
      </c>
    </row>
    <row r="189" spans="2:21" ht="15" customHeight="1">
      <c r="B189" s="748"/>
      <c r="C189" s="50" t="s">
        <v>209</v>
      </c>
      <c r="D189" s="51" t="s">
        <v>118</v>
      </c>
      <c r="E189" s="221">
        <f>E$74*$F$140</f>
        <v>0</v>
      </c>
      <c r="F189" s="222">
        <f t="shared" ref="F189:P189" si="81">F$74*$F$140</f>
        <v>0</v>
      </c>
      <c r="G189" s="222">
        <f t="shared" si="81"/>
        <v>0</v>
      </c>
      <c r="H189" s="222">
        <f t="shared" si="81"/>
        <v>0</v>
      </c>
      <c r="I189" s="222">
        <f t="shared" si="81"/>
        <v>0</v>
      </c>
      <c r="J189" s="222">
        <f t="shared" si="81"/>
        <v>0</v>
      </c>
      <c r="K189" s="222">
        <f t="shared" si="81"/>
        <v>0</v>
      </c>
      <c r="L189" s="222">
        <f t="shared" si="81"/>
        <v>0</v>
      </c>
      <c r="M189" s="222">
        <f t="shared" si="81"/>
        <v>0</v>
      </c>
      <c r="N189" s="222">
        <f t="shared" si="81"/>
        <v>0</v>
      </c>
      <c r="O189" s="222">
        <f t="shared" si="81"/>
        <v>0</v>
      </c>
      <c r="P189" s="223">
        <f t="shared" si="81"/>
        <v>0</v>
      </c>
      <c r="Q189" s="402">
        <f t="shared" si="53"/>
        <v>0</v>
      </c>
    </row>
    <row r="190" spans="2:21" s="45" customFormat="1" ht="15" customHeight="1">
      <c r="B190" s="750"/>
      <c r="C190" s="54" t="s">
        <v>66</v>
      </c>
      <c r="D190" s="55" t="s">
        <v>99</v>
      </c>
      <c r="E190" s="225">
        <f t="shared" ref="E190:P190" si="82">E$75*$G$140</f>
        <v>0</v>
      </c>
      <c r="F190" s="225">
        <f t="shared" si="82"/>
        <v>0</v>
      </c>
      <c r="G190" s="225">
        <f t="shared" si="82"/>
        <v>0</v>
      </c>
      <c r="H190" s="225">
        <f t="shared" si="82"/>
        <v>0</v>
      </c>
      <c r="I190" s="225">
        <f t="shared" si="82"/>
        <v>0</v>
      </c>
      <c r="J190" s="225">
        <f t="shared" si="82"/>
        <v>0</v>
      </c>
      <c r="K190" s="225">
        <f t="shared" si="82"/>
        <v>0</v>
      </c>
      <c r="L190" s="225">
        <f t="shared" si="82"/>
        <v>0</v>
      </c>
      <c r="M190" s="225">
        <f t="shared" si="82"/>
        <v>0</v>
      </c>
      <c r="N190" s="225">
        <f t="shared" si="82"/>
        <v>0</v>
      </c>
      <c r="O190" s="225">
        <f t="shared" si="82"/>
        <v>0</v>
      </c>
      <c r="P190" s="225">
        <f t="shared" si="82"/>
        <v>0</v>
      </c>
      <c r="Q190" s="404">
        <f t="shared" si="53"/>
        <v>0</v>
      </c>
    </row>
    <row r="191" spans="2:21" s="45" customFormat="1" ht="15" customHeight="1">
      <c r="B191" s="407" t="s">
        <v>23</v>
      </c>
      <c r="C191" s="343" t="s">
        <v>80</v>
      </c>
      <c r="D191" s="57" t="s">
        <v>118</v>
      </c>
      <c r="E191" s="229">
        <f t="shared" ref="E191:P191" si="83">E36*$R$36</f>
        <v>0</v>
      </c>
      <c r="F191" s="229">
        <f t="shared" si="83"/>
        <v>0</v>
      </c>
      <c r="G191" s="229">
        <f t="shared" si="83"/>
        <v>0</v>
      </c>
      <c r="H191" s="229">
        <f t="shared" si="83"/>
        <v>0</v>
      </c>
      <c r="I191" s="229">
        <f t="shared" si="83"/>
        <v>0</v>
      </c>
      <c r="J191" s="229">
        <f t="shared" si="83"/>
        <v>0</v>
      </c>
      <c r="K191" s="229">
        <f t="shared" si="83"/>
        <v>0</v>
      </c>
      <c r="L191" s="229">
        <f t="shared" si="83"/>
        <v>0</v>
      </c>
      <c r="M191" s="229">
        <f t="shared" si="83"/>
        <v>0</v>
      </c>
      <c r="N191" s="229">
        <f t="shared" si="83"/>
        <v>0</v>
      </c>
      <c r="O191" s="229">
        <f t="shared" si="83"/>
        <v>0</v>
      </c>
      <c r="P191" s="229">
        <f t="shared" si="83"/>
        <v>0</v>
      </c>
      <c r="Q191" s="408">
        <f>SUM(E191:P191)</f>
        <v>0</v>
      </c>
    </row>
    <row r="192" spans="2:21" s="45" customFormat="1" ht="15" customHeight="1">
      <c r="B192" s="381" t="s">
        <v>25</v>
      </c>
      <c r="C192" s="88" t="s">
        <v>83</v>
      </c>
      <c r="D192" s="57" t="s">
        <v>118</v>
      </c>
      <c r="E192" s="229">
        <f t="shared" ref="E192:P192" si="84">E39*$R$39</f>
        <v>0</v>
      </c>
      <c r="F192" s="229">
        <f t="shared" si="84"/>
        <v>0</v>
      </c>
      <c r="G192" s="229">
        <f t="shared" si="84"/>
        <v>0</v>
      </c>
      <c r="H192" s="229">
        <f t="shared" si="84"/>
        <v>0</v>
      </c>
      <c r="I192" s="229">
        <f t="shared" si="84"/>
        <v>0</v>
      </c>
      <c r="J192" s="229">
        <f t="shared" si="84"/>
        <v>0</v>
      </c>
      <c r="K192" s="229">
        <f t="shared" si="84"/>
        <v>0</v>
      </c>
      <c r="L192" s="229">
        <f t="shared" si="84"/>
        <v>0</v>
      </c>
      <c r="M192" s="229">
        <f t="shared" si="84"/>
        <v>0</v>
      </c>
      <c r="N192" s="229">
        <f t="shared" si="84"/>
        <v>0</v>
      </c>
      <c r="O192" s="229">
        <f t="shared" si="84"/>
        <v>0</v>
      </c>
      <c r="P192" s="229">
        <f t="shared" si="84"/>
        <v>0</v>
      </c>
      <c r="Q192" s="408">
        <f t="shared" si="53"/>
        <v>0</v>
      </c>
    </row>
    <row r="193" spans="2:21" s="45" customFormat="1" ht="15" customHeight="1">
      <c r="B193" s="407" t="s">
        <v>84</v>
      </c>
      <c r="C193" s="343" t="s">
        <v>85</v>
      </c>
      <c r="D193" s="57" t="s">
        <v>118</v>
      </c>
      <c r="E193" s="229">
        <f t="shared" ref="E193:P193" si="85">E41*$R$41</f>
        <v>0</v>
      </c>
      <c r="F193" s="229">
        <f t="shared" si="85"/>
        <v>0</v>
      </c>
      <c r="G193" s="229">
        <f t="shared" si="85"/>
        <v>0</v>
      </c>
      <c r="H193" s="229">
        <f t="shared" si="85"/>
        <v>0</v>
      </c>
      <c r="I193" s="229">
        <f t="shared" si="85"/>
        <v>0</v>
      </c>
      <c r="J193" s="229">
        <f t="shared" si="85"/>
        <v>0</v>
      </c>
      <c r="K193" s="229">
        <f t="shared" si="85"/>
        <v>0</v>
      </c>
      <c r="L193" s="229">
        <f t="shared" si="85"/>
        <v>0</v>
      </c>
      <c r="M193" s="229">
        <f t="shared" si="85"/>
        <v>0</v>
      </c>
      <c r="N193" s="229">
        <f t="shared" si="85"/>
        <v>0</v>
      </c>
      <c r="O193" s="229">
        <f t="shared" si="85"/>
        <v>0</v>
      </c>
      <c r="P193" s="229">
        <f t="shared" si="85"/>
        <v>0</v>
      </c>
      <c r="Q193" s="408">
        <f t="shared" si="53"/>
        <v>0</v>
      </c>
    </row>
    <row r="194" spans="2:21" s="45" customFormat="1" ht="15" customHeight="1" thickBot="1">
      <c r="B194" s="1034" t="s">
        <v>121</v>
      </c>
      <c r="C194" s="1035"/>
      <c r="D194" s="354" t="s">
        <v>118</v>
      </c>
      <c r="E194" s="844">
        <f t="shared" ref="E194:P194" si="86">E119*-1</f>
        <v>0</v>
      </c>
      <c r="F194" s="845">
        <f t="shared" si="86"/>
        <v>0</v>
      </c>
      <c r="G194" s="845">
        <f t="shared" si="86"/>
        <v>0</v>
      </c>
      <c r="H194" s="845">
        <f t="shared" si="86"/>
        <v>0</v>
      </c>
      <c r="I194" s="845">
        <f t="shared" si="86"/>
        <v>0</v>
      </c>
      <c r="J194" s="845">
        <f t="shared" si="86"/>
        <v>0</v>
      </c>
      <c r="K194" s="845">
        <f t="shared" si="86"/>
        <v>0</v>
      </c>
      <c r="L194" s="845">
        <f t="shared" si="86"/>
        <v>0</v>
      </c>
      <c r="M194" s="845">
        <f t="shared" si="86"/>
        <v>0</v>
      </c>
      <c r="N194" s="845">
        <f t="shared" si="86"/>
        <v>0</v>
      </c>
      <c r="O194" s="845">
        <f t="shared" si="86"/>
        <v>0</v>
      </c>
      <c r="P194" s="846">
        <f t="shared" si="86"/>
        <v>0</v>
      </c>
      <c r="Q194" s="409">
        <f t="shared" si="53"/>
        <v>0</v>
      </c>
    </row>
    <row r="195" spans="2:21" s="45" customFormat="1" ht="11.1" customHeight="1">
      <c r="B195" s="336"/>
      <c r="C195" s="336"/>
      <c r="D195" s="83"/>
      <c r="E195" s="334"/>
      <c r="F195" s="334"/>
      <c r="G195" s="334"/>
      <c r="H195" s="334"/>
      <c r="I195" s="334"/>
      <c r="J195" s="334"/>
      <c r="K195" s="334"/>
      <c r="L195" s="334"/>
      <c r="M195" s="334"/>
      <c r="N195" s="334"/>
      <c r="O195" s="334"/>
      <c r="P195" s="334"/>
      <c r="Q195" s="335"/>
    </row>
    <row r="196" spans="2:21" s="45" customFormat="1" ht="11.1" customHeight="1">
      <c r="B196" s="336"/>
      <c r="C196" s="336" t="s">
        <v>414</v>
      </c>
      <c r="D196" s="83"/>
      <c r="E196" s="335">
        <f t="shared" ref="E196:P196" si="87">SUM(E162:E186)-E192</f>
        <v>0</v>
      </c>
      <c r="F196" s="335">
        <f t="shared" si="87"/>
        <v>0</v>
      </c>
      <c r="G196" s="335">
        <f t="shared" si="87"/>
        <v>0</v>
      </c>
      <c r="H196" s="335">
        <f t="shared" si="87"/>
        <v>0</v>
      </c>
      <c r="I196" s="335">
        <f t="shared" si="87"/>
        <v>0</v>
      </c>
      <c r="J196" s="335">
        <f t="shared" si="87"/>
        <v>0</v>
      </c>
      <c r="K196" s="335">
        <f t="shared" si="87"/>
        <v>0</v>
      </c>
      <c r="L196" s="335">
        <f t="shared" si="87"/>
        <v>0</v>
      </c>
      <c r="M196" s="335">
        <f t="shared" si="87"/>
        <v>0</v>
      </c>
      <c r="N196" s="335">
        <f t="shared" si="87"/>
        <v>0</v>
      </c>
      <c r="O196" s="335">
        <f t="shared" si="87"/>
        <v>0</v>
      </c>
      <c r="P196" s="335">
        <f t="shared" si="87"/>
        <v>0</v>
      </c>
      <c r="Q196" s="335">
        <f>SUM(E196:P196)</f>
        <v>0</v>
      </c>
    </row>
    <row r="197" spans="2:21" s="45" customFormat="1" ht="11.1" customHeight="1">
      <c r="B197" s="336"/>
      <c r="C197" s="336" t="s">
        <v>415</v>
      </c>
      <c r="D197" s="83"/>
      <c r="E197" s="335">
        <f t="shared" ref="E197:P197" si="88">E119</f>
        <v>0</v>
      </c>
      <c r="F197" s="335">
        <f t="shared" si="88"/>
        <v>0</v>
      </c>
      <c r="G197" s="335">
        <f t="shared" si="88"/>
        <v>0</v>
      </c>
      <c r="H197" s="335">
        <f t="shared" si="88"/>
        <v>0</v>
      </c>
      <c r="I197" s="335">
        <f t="shared" si="88"/>
        <v>0</v>
      </c>
      <c r="J197" s="335">
        <f t="shared" si="88"/>
        <v>0</v>
      </c>
      <c r="K197" s="335">
        <f t="shared" si="88"/>
        <v>0</v>
      </c>
      <c r="L197" s="335">
        <f t="shared" si="88"/>
        <v>0</v>
      </c>
      <c r="M197" s="335">
        <f t="shared" si="88"/>
        <v>0</v>
      </c>
      <c r="N197" s="335">
        <f t="shared" si="88"/>
        <v>0</v>
      </c>
      <c r="O197" s="335">
        <f t="shared" si="88"/>
        <v>0</v>
      </c>
      <c r="P197" s="335">
        <f t="shared" si="88"/>
        <v>0</v>
      </c>
      <c r="Q197" s="335">
        <f>SUM(E197:P197)</f>
        <v>0</v>
      </c>
    </row>
    <row r="198" spans="2:21" s="45" customFormat="1" ht="11.1" customHeight="1">
      <c r="B198" s="336"/>
      <c r="C198" s="336"/>
      <c r="D198" s="83"/>
      <c r="E198" s="335"/>
      <c r="F198" s="335"/>
      <c r="G198" s="335"/>
      <c r="H198" s="335"/>
      <c r="I198" s="335"/>
      <c r="J198" s="335"/>
      <c r="K198" s="335"/>
      <c r="L198" s="335"/>
      <c r="M198" s="335"/>
      <c r="N198" s="335"/>
      <c r="O198" s="335"/>
      <c r="P198" s="335"/>
      <c r="Q198" s="335"/>
    </row>
    <row r="199" spans="2:21" s="45" customFormat="1" ht="11.1" customHeight="1" thickBot="1">
      <c r="B199" s="336"/>
      <c r="C199" s="336"/>
      <c r="D199" s="83"/>
      <c r="E199" s="335"/>
      <c r="F199" s="335"/>
      <c r="G199" s="335"/>
      <c r="H199" s="335"/>
      <c r="I199" s="335"/>
      <c r="J199" s="335"/>
      <c r="K199" s="335"/>
      <c r="L199" s="335"/>
      <c r="M199" s="335"/>
      <c r="N199" s="335"/>
      <c r="O199" s="335"/>
      <c r="P199" s="335"/>
      <c r="Q199" s="335"/>
    </row>
    <row r="200" spans="2:21" s="45" customFormat="1" ht="11.1" customHeight="1" thickBot="1">
      <c r="B200" s="419" t="s">
        <v>122</v>
      </c>
      <c r="C200" s="421"/>
      <c r="D200" s="420" t="s">
        <v>198</v>
      </c>
      <c r="U200" s="458">
        <f>事業報告書!$J$10</f>
        <v>0</v>
      </c>
    </row>
    <row r="201" spans="2:21" s="45" customFormat="1" ht="15" customHeight="1">
      <c r="B201" s="1036"/>
      <c r="C201" s="1037"/>
      <c r="D201" s="1037"/>
      <c r="E201" s="410" t="str">
        <f t="shared" ref="E201:P201" si="89">E15</f>
        <v>４月</v>
      </c>
      <c r="F201" s="410" t="str">
        <f t="shared" si="89"/>
        <v>５月</v>
      </c>
      <c r="G201" s="410" t="str">
        <f t="shared" si="89"/>
        <v>６月</v>
      </c>
      <c r="H201" s="410" t="str">
        <f t="shared" si="89"/>
        <v>７月</v>
      </c>
      <c r="I201" s="410" t="str">
        <f t="shared" si="89"/>
        <v>８月</v>
      </c>
      <c r="J201" s="410" t="str">
        <f t="shared" si="89"/>
        <v>９月</v>
      </c>
      <c r="K201" s="410" t="str">
        <f t="shared" si="89"/>
        <v>１０月</v>
      </c>
      <c r="L201" s="410" t="str">
        <f t="shared" si="89"/>
        <v>１１月</v>
      </c>
      <c r="M201" s="410" t="str">
        <f t="shared" si="89"/>
        <v>１２月</v>
      </c>
      <c r="N201" s="410" t="str">
        <f t="shared" si="89"/>
        <v>１月</v>
      </c>
      <c r="O201" s="410" t="str">
        <f t="shared" si="89"/>
        <v>２月</v>
      </c>
      <c r="P201" s="410" t="str">
        <f t="shared" si="89"/>
        <v>３月</v>
      </c>
      <c r="Q201" s="411" t="s">
        <v>39</v>
      </c>
    </row>
    <row r="202" spans="2:21" s="45" customFormat="1" ht="15" customHeight="1">
      <c r="B202" s="412" t="s">
        <v>123</v>
      </c>
      <c r="C202" s="1038" t="s">
        <v>124</v>
      </c>
      <c r="D202" s="1039"/>
      <c r="E202" s="247">
        <f t="shared" ref="E202:P202" si="90">IF($C$200=0,0,SUM(E162:E171)/$C$200*1000)</f>
        <v>0</v>
      </c>
      <c r="F202" s="247">
        <f t="shared" si="90"/>
        <v>0</v>
      </c>
      <c r="G202" s="247">
        <f t="shared" si="90"/>
        <v>0</v>
      </c>
      <c r="H202" s="247">
        <f t="shared" si="90"/>
        <v>0</v>
      </c>
      <c r="I202" s="247">
        <f t="shared" si="90"/>
        <v>0</v>
      </c>
      <c r="J202" s="247">
        <f t="shared" si="90"/>
        <v>0</v>
      </c>
      <c r="K202" s="247">
        <f t="shared" si="90"/>
        <v>0</v>
      </c>
      <c r="L202" s="247">
        <f t="shared" si="90"/>
        <v>0</v>
      </c>
      <c r="M202" s="247">
        <f t="shared" si="90"/>
        <v>0</v>
      </c>
      <c r="N202" s="247">
        <f t="shared" si="90"/>
        <v>0</v>
      </c>
      <c r="O202" s="247">
        <f t="shared" si="90"/>
        <v>0</v>
      </c>
      <c r="P202" s="247">
        <f t="shared" si="90"/>
        <v>0</v>
      </c>
      <c r="Q202" s="413">
        <f t="shared" ref="Q202:Q210" si="91">SUM(E202:P202)</f>
        <v>0</v>
      </c>
    </row>
    <row r="203" spans="2:21" s="45" customFormat="1" ht="15" customHeight="1">
      <c r="B203" s="414" t="s">
        <v>95</v>
      </c>
      <c r="C203" s="1016" t="s">
        <v>124</v>
      </c>
      <c r="D203" s="1017"/>
      <c r="E203" s="248">
        <f t="shared" ref="E203:P204" si="92">IF($C$200=0,0,SUM(E177:E177)/$C$200*1000)</f>
        <v>0</v>
      </c>
      <c r="F203" s="248">
        <f t="shared" si="92"/>
        <v>0</v>
      </c>
      <c r="G203" s="248">
        <f t="shared" si="92"/>
        <v>0</v>
      </c>
      <c r="H203" s="248">
        <f t="shared" si="92"/>
        <v>0</v>
      </c>
      <c r="I203" s="248">
        <f t="shared" si="92"/>
        <v>0</v>
      </c>
      <c r="J203" s="248">
        <f t="shared" si="92"/>
        <v>0</v>
      </c>
      <c r="K203" s="248">
        <f t="shared" si="92"/>
        <v>0</v>
      </c>
      <c r="L203" s="248">
        <f t="shared" si="92"/>
        <v>0</v>
      </c>
      <c r="M203" s="248">
        <f t="shared" si="92"/>
        <v>0</v>
      </c>
      <c r="N203" s="248">
        <f t="shared" si="92"/>
        <v>0</v>
      </c>
      <c r="O203" s="248">
        <f t="shared" si="92"/>
        <v>0</v>
      </c>
      <c r="P203" s="248">
        <f t="shared" si="92"/>
        <v>0</v>
      </c>
      <c r="Q203" s="415">
        <f t="shared" si="91"/>
        <v>0</v>
      </c>
    </row>
    <row r="204" spans="2:21" s="45" customFormat="1" ht="15" customHeight="1">
      <c r="B204" s="414" t="s">
        <v>96</v>
      </c>
      <c r="C204" s="1016" t="s">
        <v>124</v>
      </c>
      <c r="D204" s="1017"/>
      <c r="E204" s="248">
        <f t="shared" si="92"/>
        <v>0</v>
      </c>
      <c r="F204" s="248">
        <f t="shared" si="92"/>
        <v>0</v>
      </c>
      <c r="G204" s="248">
        <f t="shared" si="92"/>
        <v>0</v>
      </c>
      <c r="H204" s="248">
        <f t="shared" si="92"/>
        <v>0</v>
      </c>
      <c r="I204" s="248">
        <f t="shared" si="92"/>
        <v>0</v>
      </c>
      <c r="J204" s="248">
        <f t="shared" si="92"/>
        <v>0</v>
      </c>
      <c r="K204" s="248">
        <f t="shared" si="92"/>
        <v>0</v>
      </c>
      <c r="L204" s="248">
        <f t="shared" si="92"/>
        <v>0</v>
      </c>
      <c r="M204" s="248">
        <f t="shared" si="92"/>
        <v>0</v>
      </c>
      <c r="N204" s="248">
        <f t="shared" si="92"/>
        <v>0</v>
      </c>
      <c r="O204" s="248">
        <f t="shared" si="92"/>
        <v>0</v>
      </c>
      <c r="P204" s="248">
        <f t="shared" si="92"/>
        <v>0</v>
      </c>
      <c r="Q204" s="415">
        <f t="shared" si="91"/>
        <v>0</v>
      </c>
    </row>
    <row r="205" spans="2:21" s="45" customFormat="1" ht="15" customHeight="1">
      <c r="B205" s="414" t="s">
        <v>93</v>
      </c>
      <c r="C205" s="1016" t="s">
        <v>124</v>
      </c>
      <c r="D205" s="1017"/>
      <c r="E205" s="248">
        <f t="shared" ref="E205:P205" si="93">IF($C$200=0,0,SUM(E179:E185)/$C$200*1000)</f>
        <v>0</v>
      </c>
      <c r="F205" s="248">
        <f t="shared" si="93"/>
        <v>0</v>
      </c>
      <c r="G205" s="248">
        <f t="shared" si="93"/>
        <v>0</v>
      </c>
      <c r="H205" s="248">
        <f t="shared" si="93"/>
        <v>0</v>
      </c>
      <c r="I205" s="248">
        <f t="shared" si="93"/>
        <v>0</v>
      </c>
      <c r="J205" s="248">
        <f t="shared" si="93"/>
        <v>0</v>
      </c>
      <c r="K205" s="248">
        <f t="shared" si="93"/>
        <v>0</v>
      </c>
      <c r="L205" s="248">
        <f t="shared" si="93"/>
        <v>0</v>
      </c>
      <c r="M205" s="248">
        <f t="shared" si="93"/>
        <v>0</v>
      </c>
      <c r="N205" s="248">
        <f t="shared" si="93"/>
        <v>0</v>
      </c>
      <c r="O205" s="248">
        <f t="shared" si="93"/>
        <v>0</v>
      </c>
      <c r="P205" s="248">
        <f t="shared" si="93"/>
        <v>0</v>
      </c>
      <c r="Q205" s="415">
        <f t="shared" si="91"/>
        <v>0</v>
      </c>
    </row>
    <row r="206" spans="2:21" ht="15" customHeight="1">
      <c r="B206" s="414" t="s">
        <v>97</v>
      </c>
      <c r="C206" s="1016" t="s">
        <v>124</v>
      </c>
      <c r="D206" s="1017"/>
      <c r="E206" s="248">
        <f t="shared" ref="E206:P207" si="94">IF($C$200=0,0,SUM(E186:E186)/$C$200*1000)</f>
        <v>0</v>
      </c>
      <c r="F206" s="248">
        <f t="shared" si="94"/>
        <v>0</v>
      </c>
      <c r="G206" s="248">
        <f t="shared" si="94"/>
        <v>0</v>
      </c>
      <c r="H206" s="248">
        <f t="shared" si="94"/>
        <v>0</v>
      </c>
      <c r="I206" s="248">
        <f t="shared" si="94"/>
        <v>0</v>
      </c>
      <c r="J206" s="248">
        <f t="shared" si="94"/>
        <v>0</v>
      </c>
      <c r="K206" s="248">
        <f t="shared" si="94"/>
        <v>0</v>
      </c>
      <c r="L206" s="248">
        <f t="shared" si="94"/>
        <v>0</v>
      </c>
      <c r="M206" s="248">
        <f t="shared" si="94"/>
        <v>0</v>
      </c>
      <c r="N206" s="248">
        <f t="shared" si="94"/>
        <v>0</v>
      </c>
      <c r="O206" s="248">
        <f t="shared" si="94"/>
        <v>0</v>
      </c>
      <c r="P206" s="248">
        <f t="shared" si="94"/>
        <v>0</v>
      </c>
      <c r="Q206" s="415">
        <f t="shared" si="91"/>
        <v>0</v>
      </c>
    </row>
    <row r="207" spans="2:21" ht="15" customHeight="1">
      <c r="B207" s="682" t="s">
        <v>438</v>
      </c>
      <c r="C207" s="1016" t="s">
        <v>124</v>
      </c>
      <c r="D207" s="1017"/>
      <c r="E207" s="248">
        <f t="shared" si="94"/>
        <v>0</v>
      </c>
      <c r="F207" s="248">
        <f t="shared" si="94"/>
        <v>0</v>
      </c>
      <c r="G207" s="248">
        <f t="shared" si="94"/>
        <v>0</v>
      </c>
      <c r="H207" s="248">
        <f t="shared" si="94"/>
        <v>0</v>
      </c>
      <c r="I207" s="248">
        <f t="shared" si="94"/>
        <v>0</v>
      </c>
      <c r="J207" s="248">
        <f t="shared" si="94"/>
        <v>0</v>
      </c>
      <c r="K207" s="248">
        <f t="shared" si="94"/>
        <v>0</v>
      </c>
      <c r="L207" s="248">
        <f t="shared" si="94"/>
        <v>0</v>
      </c>
      <c r="M207" s="248">
        <f t="shared" si="94"/>
        <v>0</v>
      </c>
      <c r="N207" s="248">
        <f t="shared" si="94"/>
        <v>0</v>
      </c>
      <c r="O207" s="248">
        <f t="shared" si="94"/>
        <v>0</v>
      </c>
      <c r="P207" s="248">
        <f t="shared" si="94"/>
        <v>0</v>
      </c>
      <c r="Q207" s="415">
        <f t="shared" si="91"/>
        <v>0</v>
      </c>
    </row>
    <row r="208" spans="2:21" ht="15" customHeight="1">
      <c r="B208" s="682" t="s">
        <v>442</v>
      </c>
      <c r="C208" s="1016" t="s">
        <v>124</v>
      </c>
      <c r="D208" s="1017"/>
      <c r="E208" s="248">
        <f t="shared" ref="E208:P208" si="95">IF($C$200=0,0,SUM(E188:E190)/$C$200*1000)</f>
        <v>0</v>
      </c>
      <c r="F208" s="248">
        <f t="shared" si="95"/>
        <v>0</v>
      </c>
      <c r="G208" s="248">
        <f t="shared" si="95"/>
        <v>0</v>
      </c>
      <c r="H208" s="248">
        <f t="shared" si="95"/>
        <v>0</v>
      </c>
      <c r="I208" s="248">
        <f t="shared" si="95"/>
        <v>0</v>
      </c>
      <c r="J208" s="248">
        <f t="shared" si="95"/>
        <v>0</v>
      </c>
      <c r="K208" s="248">
        <f t="shared" si="95"/>
        <v>0</v>
      </c>
      <c r="L208" s="248">
        <f t="shared" si="95"/>
        <v>0</v>
      </c>
      <c r="M208" s="248">
        <f t="shared" si="95"/>
        <v>0</v>
      </c>
      <c r="N208" s="248">
        <f t="shared" si="95"/>
        <v>0</v>
      </c>
      <c r="O208" s="248">
        <f t="shared" si="95"/>
        <v>0</v>
      </c>
      <c r="P208" s="248">
        <f t="shared" si="95"/>
        <v>0</v>
      </c>
      <c r="Q208" s="415">
        <f t="shared" si="91"/>
        <v>0</v>
      </c>
    </row>
    <row r="209" spans="2:17" ht="15" customHeight="1">
      <c r="B209" s="414" t="s">
        <v>125</v>
      </c>
      <c r="C209" s="1016" t="s">
        <v>124</v>
      </c>
      <c r="D209" s="1017"/>
      <c r="E209" s="248">
        <f>IF($C$200=0,0,SUM(E172:E176)/$C$200*1000)</f>
        <v>0</v>
      </c>
      <c r="F209" s="248">
        <f>IF($C$200=0,0,SUM(F172:F176)/$C$200*1000)</f>
        <v>0</v>
      </c>
      <c r="G209" s="248">
        <f t="shared" ref="G209:P209" si="96">IF($C$200=0,0,SUM(G172:G176)/$C$200*1000)</f>
        <v>0</v>
      </c>
      <c r="H209" s="248">
        <f t="shared" si="96"/>
        <v>0</v>
      </c>
      <c r="I209" s="248">
        <f t="shared" si="96"/>
        <v>0</v>
      </c>
      <c r="J209" s="248">
        <f t="shared" si="96"/>
        <v>0</v>
      </c>
      <c r="K209" s="248">
        <f t="shared" si="96"/>
        <v>0</v>
      </c>
      <c r="L209" s="248">
        <f t="shared" si="96"/>
        <v>0</v>
      </c>
      <c r="M209" s="248">
        <f t="shared" si="96"/>
        <v>0</v>
      </c>
      <c r="N209" s="248">
        <f t="shared" si="96"/>
        <v>0</v>
      </c>
      <c r="O209" s="248">
        <f t="shared" si="96"/>
        <v>0</v>
      </c>
      <c r="P209" s="248">
        <f t="shared" si="96"/>
        <v>0</v>
      </c>
      <c r="Q209" s="415">
        <f t="shared" si="91"/>
        <v>0</v>
      </c>
    </row>
    <row r="210" spans="2:17" ht="15" customHeight="1" thickBot="1">
      <c r="B210" s="416" t="s">
        <v>106</v>
      </c>
      <c r="C210" s="1014" t="s">
        <v>124</v>
      </c>
      <c r="D210" s="1015"/>
      <c r="E210" s="417">
        <f>IF($C$200=0,0,E194/$C$200*1000)</f>
        <v>0</v>
      </c>
      <c r="F210" s="417">
        <f t="shared" ref="F210:P210" si="97">IF($C$200=0,0,F194/$C$200*1000)</f>
        <v>0</v>
      </c>
      <c r="G210" s="417">
        <f t="shared" si="97"/>
        <v>0</v>
      </c>
      <c r="H210" s="417">
        <f t="shared" si="97"/>
        <v>0</v>
      </c>
      <c r="I210" s="417">
        <f t="shared" si="97"/>
        <v>0</v>
      </c>
      <c r="J210" s="417">
        <f t="shared" si="97"/>
        <v>0</v>
      </c>
      <c r="K210" s="417">
        <f t="shared" si="97"/>
        <v>0</v>
      </c>
      <c r="L210" s="417">
        <f t="shared" si="97"/>
        <v>0</v>
      </c>
      <c r="M210" s="417">
        <f t="shared" si="97"/>
        <v>0</v>
      </c>
      <c r="N210" s="417">
        <f t="shared" si="97"/>
        <v>0</v>
      </c>
      <c r="O210" s="417">
        <f t="shared" si="97"/>
        <v>0</v>
      </c>
      <c r="P210" s="417">
        <f t="shared" si="97"/>
        <v>0</v>
      </c>
      <c r="Q210" s="418">
        <f t="shared" si="91"/>
        <v>0</v>
      </c>
    </row>
    <row r="211" spans="2:17">
      <c r="B211" s="45"/>
      <c r="C211" s="45"/>
      <c r="D211" s="45"/>
      <c r="E211" s="45"/>
      <c r="F211" s="45"/>
      <c r="G211" s="45"/>
      <c r="H211" s="45"/>
      <c r="I211" s="45"/>
      <c r="J211" s="45"/>
      <c r="K211" s="45"/>
      <c r="L211" s="45"/>
      <c r="M211" s="45"/>
      <c r="N211" s="45"/>
      <c r="O211" s="45"/>
      <c r="P211" s="45"/>
      <c r="Q211" s="45"/>
    </row>
    <row r="212" spans="2:17">
      <c r="B212" s="36" t="s">
        <v>324</v>
      </c>
    </row>
    <row r="213" spans="2:17">
      <c r="B213" s="44"/>
      <c r="C213" s="44" t="s">
        <v>329</v>
      </c>
      <c r="E213" s="45"/>
      <c r="F213" s="45"/>
      <c r="G213" s="45"/>
    </row>
    <row r="214" spans="2:17">
      <c r="B214" s="44" t="s">
        <v>325</v>
      </c>
      <c r="C214" s="586">
        <f>SUM(T16:T16)+SUM(T18:T18)</f>
        <v>0</v>
      </c>
      <c r="D214" s="45"/>
      <c r="E214" s="45"/>
      <c r="F214" s="45"/>
      <c r="G214" s="45"/>
    </row>
    <row r="215" spans="2:17">
      <c r="B215" s="44" t="s">
        <v>101</v>
      </c>
      <c r="C215" s="586">
        <f>SUM(T20:T21)</f>
        <v>0</v>
      </c>
      <c r="D215" s="45"/>
      <c r="E215" s="45"/>
      <c r="F215" s="45"/>
      <c r="G215" s="45"/>
    </row>
    <row r="216" spans="2:17">
      <c r="B216" s="44" t="s">
        <v>102</v>
      </c>
      <c r="C216" s="586">
        <f>SUM(T23:T25)</f>
        <v>0</v>
      </c>
      <c r="D216" s="45"/>
      <c r="E216" s="45"/>
      <c r="F216" s="45"/>
      <c r="G216" s="45"/>
    </row>
    <row r="217" spans="2:17">
      <c r="B217" s="44" t="s">
        <v>98</v>
      </c>
      <c r="C217" s="586">
        <f>SUM(T27:T29)</f>
        <v>0</v>
      </c>
      <c r="D217" s="45"/>
      <c r="E217" s="45"/>
      <c r="F217" s="45"/>
      <c r="G217" s="45"/>
    </row>
    <row r="218" spans="2:17">
      <c r="B218" s="44"/>
      <c r="C218" s="586">
        <f>SUM(C214:C217)</f>
        <v>0</v>
      </c>
      <c r="D218" s="45" t="s">
        <v>330</v>
      </c>
      <c r="E218" s="45"/>
      <c r="F218" s="45"/>
      <c r="G218" s="45"/>
    </row>
    <row r="219" spans="2:17">
      <c r="B219" s="45"/>
      <c r="C219" s="45"/>
      <c r="D219" s="45"/>
      <c r="E219" s="45"/>
      <c r="F219" s="45"/>
      <c r="G219" s="45"/>
    </row>
  </sheetData>
  <sheetProtection formatCells="0" formatColumns="0" formatRows="0" insertColumns="0" insertRows="0" deleteColumns="0" deleteRows="0" selectLockedCells="1"/>
  <mergeCells count="95">
    <mergeCell ref="E3:E4"/>
    <mergeCell ref="F3:F4"/>
    <mergeCell ref="G3:G4"/>
    <mergeCell ref="H3:Q4"/>
    <mergeCell ref="G11:I13"/>
    <mergeCell ref="K11:S11"/>
    <mergeCell ref="B30:C30"/>
    <mergeCell ref="U11:V11"/>
    <mergeCell ref="K12:O12"/>
    <mergeCell ref="P12:S12"/>
    <mergeCell ref="K13:O13"/>
    <mergeCell ref="P13:S13"/>
    <mergeCell ref="B15:D15"/>
    <mergeCell ref="R15:S15"/>
    <mergeCell ref="B20:B21"/>
    <mergeCell ref="B22:C22"/>
    <mergeCell ref="B23:B25"/>
    <mergeCell ref="B26:C26"/>
    <mergeCell ref="B27:B29"/>
    <mergeCell ref="B17:C17"/>
    <mergeCell ref="B19:C19"/>
    <mergeCell ref="N78:P78"/>
    <mergeCell ref="B85:D85"/>
    <mergeCell ref="B35:D35"/>
    <mergeCell ref="R35:S35"/>
    <mergeCell ref="B36:B38"/>
    <mergeCell ref="B39:B40"/>
    <mergeCell ref="B41:B42"/>
    <mergeCell ref="B46:D46"/>
    <mergeCell ref="R46:T46"/>
    <mergeCell ref="B103:D103"/>
    <mergeCell ref="B57:B61"/>
    <mergeCell ref="C78:F82"/>
    <mergeCell ref="I78:J78"/>
    <mergeCell ref="K78:M78"/>
    <mergeCell ref="B87:B88"/>
    <mergeCell ref="B89:B91"/>
    <mergeCell ref="B92:B94"/>
    <mergeCell ref="B95:B97"/>
    <mergeCell ref="B99:B100"/>
    <mergeCell ref="H127:J127"/>
    <mergeCell ref="K127:M127"/>
    <mergeCell ref="B108:D108"/>
    <mergeCell ref="B110:B111"/>
    <mergeCell ref="B112:B114"/>
    <mergeCell ref="B115:B117"/>
    <mergeCell ref="B118:C118"/>
    <mergeCell ref="B119:C119"/>
    <mergeCell ref="C135:D135"/>
    <mergeCell ref="B120:B122"/>
    <mergeCell ref="B124:C124"/>
    <mergeCell ref="C127:D129"/>
    <mergeCell ref="F127:G127"/>
    <mergeCell ref="C130:D130"/>
    <mergeCell ref="C131:D131"/>
    <mergeCell ref="C132:D132"/>
    <mergeCell ref="C133:D133"/>
    <mergeCell ref="C134:D134"/>
    <mergeCell ref="P143:P144"/>
    <mergeCell ref="C146:D146"/>
    <mergeCell ref="C136:D136"/>
    <mergeCell ref="C137:D137"/>
    <mergeCell ref="C138:D138"/>
    <mergeCell ref="C139:D139"/>
    <mergeCell ref="C140:D141"/>
    <mergeCell ref="C143:D145"/>
    <mergeCell ref="C152:D152"/>
    <mergeCell ref="F143:G143"/>
    <mergeCell ref="H143:J143"/>
    <mergeCell ref="K143:M143"/>
    <mergeCell ref="N143:N144"/>
    <mergeCell ref="C147:D147"/>
    <mergeCell ref="C148:D148"/>
    <mergeCell ref="C149:D149"/>
    <mergeCell ref="C150:D150"/>
    <mergeCell ref="C151:D151"/>
    <mergeCell ref="C203:D203"/>
    <mergeCell ref="C153:D153"/>
    <mergeCell ref="C154:D154"/>
    <mergeCell ref="C155:D155"/>
    <mergeCell ref="C156:D156"/>
    <mergeCell ref="C157:D157"/>
    <mergeCell ref="C158:D158"/>
    <mergeCell ref="B161:D161"/>
    <mergeCell ref="B172:B176"/>
    <mergeCell ref="B194:C194"/>
    <mergeCell ref="B201:D201"/>
    <mergeCell ref="C202:D202"/>
    <mergeCell ref="C210:D210"/>
    <mergeCell ref="C204:D204"/>
    <mergeCell ref="C205:D205"/>
    <mergeCell ref="C206:D206"/>
    <mergeCell ref="C207:D207"/>
    <mergeCell ref="C208:D208"/>
    <mergeCell ref="C209:D209"/>
  </mergeCells>
  <phoneticPr fontId="3"/>
  <conditionalFormatting sqref="R16 R18">
    <cfRule type="cellIs" dxfId="17" priority="11" operator="notEqual">
      <formula>0.00864</formula>
    </cfRule>
  </conditionalFormatting>
  <conditionalFormatting sqref="R20">
    <cfRule type="cellIs" dxfId="16" priority="1" operator="notEqual">
      <formula>0.04</formula>
    </cfRule>
  </conditionalFormatting>
  <conditionalFormatting sqref="R36:R39">
    <cfRule type="cellIs" dxfId="15" priority="3" operator="notEqual">
      <formula>0.00864</formula>
    </cfRule>
  </conditionalFormatting>
  <conditionalFormatting sqref="R41:R42">
    <cfRule type="cellIs" dxfId="14" priority="2" operator="notEqual">
      <formula>0.00864</formula>
    </cfRule>
  </conditionalFormatting>
  <conditionalFormatting sqref="U20">
    <cfRule type="cellIs" dxfId="13" priority="9" operator="notEqual">
      <formula>0.014</formula>
    </cfRule>
  </conditionalFormatting>
  <conditionalFormatting sqref="U23">
    <cfRule type="cellIs" dxfId="12" priority="8" operator="notEqual">
      <formula>0.0193</formula>
    </cfRule>
  </conditionalFormatting>
  <conditionalFormatting sqref="U24">
    <cfRule type="cellIs" dxfId="11" priority="7" operator="notEqual">
      <formula>0.0188</formula>
    </cfRule>
  </conditionalFormatting>
  <conditionalFormatting sqref="U25">
    <cfRule type="cellIs" dxfId="10" priority="6" operator="notEqual">
      <formula>0.0187</formula>
    </cfRule>
  </conditionalFormatting>
  <conditionalFormatting sqref="U27">
    <cfRule type="cellIs" dxfId="9" priority="5" operator="notEqual">
      <formula>0.0532</formula>
    </cfRule>
  </conditionalFormatting>
  <dataValidations disablePrompts="1" count="2">
    <dataValidation type="list" allowBlank="1" showInputMessage="1" showErrorMessage="1" sqref="K11:S11" xr:uid="{2A1AF129-6453-4531-A295-78A6E6EA9869}">
      <formula1>"LPガス（0.458m3/kg  50.1MJ/kg）,プロパン（0.502m3/kg  50.3MJ/kg）,ブタン（0.355m3/kg  49.4MJ/kg）"</formula1>
    </dataValidation>
    <dataValidation showInputMessage="1" showErrorMessage="1" sqref="C98 C57 C172" xr:uid="{ED149B2B-FEDE-4A2A-B459-EBA6E55EA767}"/>
  </dataValidations>
  <printOptions horizontalCentered="1"/>
  <pageMargins left="0.39370078740157483" right="0.39370078740157483" top="0.55118110236220474" bottom="0.55118110236220474" header="0.31496062992125984" footer="0.31496062992125984"/>
  <pageSetup paperSize="9" scale="79" fitToHeight="0" orientation="landscape" r:id="rId1"/>
  <headerFooter>
    <oddFooter>&amp;C月別実績(4回目)</oddFooter>
  </headerFooter>
  <rowBreaks count="7" manualBreakCount="7">
    <brk id="31" min="1" max="21" man="1"/>
    <brk id="61" min="1" max="21" man="1"/>
    <brk id="83" min="1" max="21" man="1"/>
    <brk id="106" min="1" max="21" man="1"/>
    <brk id="141" min="1" max="21" man="1"/>
    <brk id="171" min="1" max="21" man="1"/>
    <brk id="199" min="1" max="2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※注意事項</vt:lpstr>
      <vt:lpstr>事業報告書</vt:lpstr>
      <vt:lpstr>別紙1</vt:lpstr>
      <vt:lpstr>実績評価</vt:lpstr>
      <vt:lpstr>月別実績（完了年度分）</vt:lpstr>
      <vt:lpstr>月別実績（1回目）</vt:lpstr>
      <vt:lpstr>月別実績（2回目）</vt:lpstr>
      <vt:lpstr>月別実績（3回目）</vt:lpstr>
      <vt:lpstr>月別実績（4回目）</vt:lpstr>
      <vt:lpstr>月別実績（5回目）</vt:lpstr>
      <vt:lpstr>未評価技術の導入評価</vt:lpstr>
      <vt:lpstr>設備・計量区分</vt:lpstr>
      <vt:lpstr>未評価技術等</vt:lpstr>
      <vt:lpstr>※注意事項!Print_Area</vt:lpstr>
      <vt:lpstr>'月別実績（1回目）'!Print_Area</vt:lpstr>
      <vt:lpstr>'月別実績（2回目）'!Print_Area</vt:lpstr>
      <vt:lpstr>'月別実績（3回目）'!Print_Area</vt:lpstr>
      <vt:lpstr>'月別実績（4回目）'!Print_Area</vt:lpstr>
      <vt:lpstr>'月別実績（5回目）'!Print_Area</vt:lpstr>
      <vt:lpstr>'月別実績（完了年度分）'!Print_Area</vt:lpstr>
      <vt:lpstr>事業報告書!Print_Area</vt:lpstr>
      <vt:lpstr>実績評価!Print_Area</vt:lpstr>
      <vt:lpstr>別紙1!Print_Area</vt:lpstr>
      <vt:lpstr>未評価技術の導入評価!Print_Area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SANO</dc:creator>
  <cp:lastModifiedBy>user</cp:lastModifiedBy>
  <cp:lastPrinted>2026-02-05T05:29:12Z</cp:lastPrinted>
  <dcterms:created xsi:type="dcterms:W3CDTF">2017-03-08T00:30:32Z</dcterms:created>
  <dcterms:modified xsi:type="dcterms:W3CDTF">2026-04-01T02:06:59Z</dcterms:modified>
</cp:coreProperties>
</file>