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\共有\R7当初\公募要領\様式_申請書類\R７国立公園_様式\"/>
    </mc:Choice>
  </mc:AlternateContent>
  <xr:revisionPtr revIDLastSave="0" documentId="13_ncr:1_{661AACAD-187A-4FEB-B18C-A39496BF0B1F}" xr6:coauthVersionLast="47" xr6:coauthVersionMax="47" xr10:uidLastSave="{00000000-0000-0000-0000-000000000000}"/>
  <bookViews>
    <workbookView xWindow="-120" yWindow="-120" windowWidth="29040" windowHeight="15720" tabRatio="308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Sheet1!$S$10:$W$10</definedName>
    <definedName name="_xlnm.Print_Area" localSheetId="0">Sheet1!$B$1:$P$36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4" i="1" l="1"/>
  <c r="P30" i="1"/>
  <c r="P26" i="1"/>
  <c r="N33" i="1"/>
  <c r="M33" i="1"/>
  <c r="N32" i="1"/>
  <c r="M32" i="1"/>
  <c r="N31" i="1"/>
  <c r="M31" i="1"/>
  <c r="N29" i="1"/>
  <c r="M29" i="1"/>
  <c r="N28" i="1"/>
  <c r="M28" i="1"/>
  <c r="N27" i="1"/>
  <c r="M27" i="1"/>
  <c r="N25" i="1"/>
  <c r="M25" i="1"/>
  <c r="N24" i="1"/>
  <c r="M24" i="1"/>
  <c r="N23" i="1"/>
  <c r="M23" i="1"/>
  <c r="N22" i="1"/>
  <c r="M22" i="1"/>
  <c r="N21" i="1"/>
  <c r="M21" i="1"/>
  <c r="N20" i="1"/>
  <c r="M20" i="1"/>
  <c r="N12" i="1"/>
  <c r="N13" i="1"/>
  <c r="N14" i="1"/>
  <c r="N15" i="1"/>
  <c r="N16" i="1"/>
  <c r="N17" i="1"/>
  <c r="N18" i="1"/>
  <c r="N11" i="1"/>
  <c r="M12" i="1"/>
  <c r="M13" i="1"/>
  <c r="M14" i="1"/>
  <c r="M15" i="1"/>
  <c r="M16" i="1"/>
  <c r="M17" i="1"/>
  <c r="M18" i="1"/>
  <c r="M11" i="1"/>
  <c r="L12" i="1"/>
  <c r="L13" i="1"/>
  <c r="L14" i="1"/>
  <c r="L15" i="1"/>
  <c r="L16" i="1"/>
  <c r="L17" i="1"/>
  <c r="L18" i="1"/>
  <c r="L11" i="1"/>
  <c r="G12" i="1"/>
  <c r="G13" i="1"/>
  <c r="G14" i="1"/>
  <c r="G15" i="1"/>
  <c r="G16" i="1"/>
  <c r="G17" i="1"/>
  <c r="G18" i="1"/>
  <c r="G11" i="1"/>
  <c r="K33" i="1"/>
  <c r="K32" i="1"/>
  <c r="K31" i="1"/>
  <c r="K29" i="1"/>
  <c r="K28" i="1"/>
  <c r="K27" i="1"/>
  <c r="K25" i="1"/>
  <c r="K24" i="1"/>
  <c r="K23" i="1"/>
  <c r="K22" i="1"/>
  <c r="K21" i="1"/>
  <c r="K20" i="1"/>
  <c r="F33" i="1"/>
  <c r="F32" i="1"/>
  <c r="F31" i="1"/>
  <c r="F29" i="1"/>
  <c r="F28" i="1"/>
  <c r="F27" i="1"/>
  <c r="F25" i="1"/>
  <c r="F24" i="1"/>
  <c r="F23" i="1"/>
  <c r="F22" i="1"/>
  <c r="F21" i="1"/>
  <c r="F20" i="1"/>
  <c r="K12" i="1"/>
  <c r="K13" i="1"/>
  <c r="K14" i="1"/>
  <c r="K15" i="1"/>
  <c r="K16" i="1"/>
  <c r="K17" i="1"/>
  <c r="K18" i="1"/>
  <c r="K11" i="1"/>
  <c r="F12" i="1"/>
  <c r="F13" i="1"/>
  <c r="F14" i="1"/>
  <c r="F15" i="1"/>
  <c r="F16" i="1"/>
  <c r="F17" i="1"/>
  <c r="F18" i="1"/>
  <c r="F11" i="1"/>
  <c r="L20" i="1"/>
  <c r="L33" i="1"/>
  <c r="L32" i="1"/>
  <c r="L31" i="1"/>
  <c r="L29" i="1"/>
  <c r="L28" i="1"/>
  <c r="L27" i="1"/>
  <c r="L25" i="1"/>
  <c r="L24" i="1"/>
  <c r="L23" i="1"/>
  <c r="L22" i="1"/>
  <c r="L21" i="1"/>
  <c r="G33" i="1"/>
  <c r="G32" i="1"/>
  <c r="G31" i="1"/>
  <c r="G29" i="1"/>
  <c r="G28" i="1"/>
  <c r="G27" i="1"/>
  <c r="G25" i="1"/>
  <c r="G24" i="1"/>
  <c r="G23" i="1"/>
  <c r="G22" i="1"/>
  <c r="G21" i="1"/>
  <c r="G20" i="1"/>
  <c r="R20" i="1" l="1"/>
  <c r="R15" i="1"/>
  <c r="R16" i="1"/>
  <c r="R17" i="1"/>
  <c r="R18" i="1"/>
  <c r="R21" i="1"/>
  <c r="R22" i="1"/>
  <c r="R23" i="1"/>
  <c r="R24" i="1"/>
  <c r="R28" i="1"/>
  <c r="R29" i="1"/>
  <c r="Q21" i="1"/>
  <c r="Q22" i="1"/>
  <c r="Q23" i="1"/>
  <c r="Q28" i="1"/>
  <c r="Q29" i="1"/>
  <c r="Q13" i="1"/>
  <c r="R33" i="1"/>
  <c r="R32" i="1"/>
  <c r="R31" i="1"/>
  <c r="R27" i="1"/>
  <c r="R25" i="1"/>
  <c r="Q33" i="1"/>
  <c r="Q32" i="1"/>
  <c r="Q31" i="1"/>
  <c r="Q27" i="1"/>
  <c r="Q24" i="1"/>
  <c r="Q25" i="1"/>
  <c r="Q20" i="1"/>
  <c r="R12" i="1"/>
  <c r="R13" i="1"/>
  <c r="R14" i="1"/>
  <c r="Q12" i="1"/>
  <c r="Q14" i="1"/>
  <c r="Q15" i="1"/>
  <c r="Q16" i="1"/>
  <c r="Q17" i="1"/>
  <c r="Q18" i="1"/>
  <c r="O16" i="1"/>
  <c r="O15" i="1"/>
  <c r="O23" i="1" l="1"/>
  <c r="O22" i="1"/>
  <c r="R11" i="1"/>
  <c r="Q11" i="1"/>
  <c r="M19" i="1" l="1"/>
  <c r="Q19" i="1" s="1"/>
  <c r="M26" i="1"/>
  <c r="Q26" i="1" s="1"/>
  <c r="M34" i="1"/>
  <c r="O29" i="1"/>
  <c r="O17" i="1"/>
  <c r="O32" i="1"/>
  <c r="O28" i="1"/>
  <c r="O14" i="1"/>
  <c r="O12" i="1"/>
  <c r="O31" i="1"/>
  <c r="O24" i="1"/>
  <c r="O13" i="1"/>
  <c r="O21" i="1"/>
  <c r="M30" i="1"/>
  <c r="Q30" i="1" s="1"/>
  <c r="O11" i="1"/>
  <c r="O18" i="1"/>
  <c r="O33" i="1"/>
  <c r="O25" i="1"/>
  <c r="O20" i="1"/>
  <c r="N26" i="1"/>
  <c r="R26" i="1" s="1"/>
  <c r="N34" i="1"/>
  <c r="O27" i="1"/>
  <c r="N19" i="1"/>
  <c r="R19" i="1" s="1"/>
  <c r="N30" i="1"/>
  <c r="R30" i="1" s="1"/>
  <c r="M35" i="1" l="1"/>
  <c r="O26" i="1"/>
  <c r="O34" i="1"/>
  <c r="O30" i="1"/>
  <c r="N35" i="1"/>
  <c r="O19" i="1"/>
  <c r="P19" i="1" s="1"/>
  <c r="O35" i="1" l="1"/>
  <c r="P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Akira N</author>
  </authors>
  <commentList>
    <comment ref="B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照明、空調、給湯等の分類をご記入ください</t>
        </r>
      </text>
    </comment>
    <comment ref="C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D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H9" authorId="0" shapeId="0" xr:uid="{82F5B1D2-272E-4096-81D1-E3A57456028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I9" authorId="0" shapeId="0" xr:uid="{FBDA8189-278A-4292-B4A3-B7B4D4C456A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M10" authorId="0" shapeId="0" xr:uid="{5A7AC9D8-4B30-4DC2-A30E-A3551ADEAEDA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  <comment ref="N10" authorId="0" shapeId="0" xr:uid="{33596030-3632-4CDF-8EA5-852DA7CEB8FB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</commentList>
</comments>
</file>

<file path=xl/sharedStrings.xml><?xml version="1.0" encoding="utf-8"?>
<sst xmlns="http://schemas.openxmlformats.org/spreadsheetml/2006/main" count="86" uniqueCount="57">
  <si>
    <t>設備用途別</t>
    <rPh sb="0" eb="2">
      <t>セツビ</t>
    </rPh>
    <rPh sb="2" eb="4">
      <t>ヨウト</t>
    </rPh>
    <rPh sb="4" eb="5">
      <t>ベツ</t>
    </rPh>
    <phoneticPr fontId="2"/>
  </si>
  <si>
    <t>設備名</t>
    <rPh sb="0" eb="2">
      <t>セツビ</t>
    </rPh>
    <rPh sb="2" eb="3">
      <t>メイ</t>
    </rPh>
    <phoneticPr fontId="2"/>
  </si>
  <si>
    <t>使用エネルギーの種別</t>
    <rPh sb="0" eb="2">
      <t>シヨウ</t>
    </rPh>
    <rPh sb="8" eb="10">
      <t>シュベツ</t>
    </rPh>
    <phoneticPr fontId="2"/>
  </si>
  <si>
    <t>年間CO2削減量（kgCO2/年）</t>
    <rPh sb="0" eb="2">
      <t>ネンカン</t>
    </rPh>
    <rPh sb="5" eb="7">
      <t>サクゲン</t>
    </rPh>
    <rPh sb="7" eb="8">
      <t>リョウ</t>
    </rPh>
    <rPh sb="15" eb="16">
      <t>ネン</t>
    </rPh>
    <phoneticPr fontId="2"/>
  </si>
  <si>
    <t>年間CO2排出量
（kgCO2/年）</t>
    <rPh sb="0" eb="2">
      <t>ネンカン</t>
    </rPh>
    <rPh sb="5" eb="8">
      <t>ハイシュツリョウ</t>
    </rPh>
    <phoneticPr fontId="2"/>
  </si>
  <si>
    <t>合計</t>
    <rPh sb="0" eb="2">
      <t>ゴウケイ</t>
    </rPh>
    <phoneticPr fontId="2"/>
  </si>
  <si>
    <t>①改修前</t>
    <rPh sb="1" eb="4">
      <t>カイシュウマエ</t>
    </rPh>
    <phoneticPr fontId="2"/>
  </si>
  <si>
    <t>②改修後</t>
    <rPh sb="1" eb="4">
      <t>カイシュウゴ</t>
    </rPh>
    <phoneticPr fontId="2"/>
  </si>
  <si>
    <t>①-②</t>
    <phoneticPr fontId="2"/>
  </si>
  <si>
    <t>空調</t>
    <rPh sb="0" eb="2">
      <t>クウチョウ</t>
    </rPh>
    <phoneticPr fontId="2"/>
  </si>
  <si>
    <t>灯油</t>
    <rPh sb="0" eb="2">
      <t>トウユ</t>
    </rPh>
    <phoneticPr fontId="2"/>
  </si>
  <si>
    <t>　</t>
    <phoneticPr fontId="2"/>
  </si>
  <si>
    <t>使用エネルギー量</t>
    <rPh sb="0" eb="2">
      <t>シヨウ</t>
    </rPh>
    <rPh sb="7" eb="8">
      <t>リョウ</t>
    </rPh>
    <phoneticPr fontId="2"/>
  </si>
  <si>
    <t>改修前</t>
    <rPh sb="0" eb="2">
      <t>カイシュウ</t>
    </rPh>
    <rPh sb="2" eb="3">
      <t>マエ</t>
    </rPh>
    <phoneticPr fontId="2"/>
  </si>
  <si>
    <t>改修後</t>
    <rPh sb="0" eb="2">
      <t>カイシュウ</t>
    </rPh>
    <rPh sb="2" eb="3">
      <t>ゴ</t>
    </rPh>
    <phoneticPr fontId="2"/>
  </si>
  <si>
    <t>削減率</t>
    <rPh sb="0" eb="2">
      <t>サクゲン</t>
    </rPh>
    <rPh sb="2" eb="3">
      <t>リツ</t>
    </rPh>
    <phoneticPr fontId="2"/>
  </si>
  <si>
    <t>　</t>
    <phoneticPr fontId="2"/>
  </si>
  <si>
    <t>給湯</t>
    <rPh sb="0" eb="2">
      <t>キュウトウ</t>
    </rPh>
    <phoneticPr fontId="2"/>
  </si>
  <si>
    <t>換気設備</t>
    <rPh sb="0" eb="2">
      <t>カンキ</t>
    </rPh>
    <rPh sb="2" eb="4">
      <t>セツビ</t>
    </rPh>
    <phoneticPr fontId="2"/>
  </si>
  <si>
    <t>LPG（重量ベース）</t>
    <rPh sb="4" eb="6">
      <t>ジュウリョウ</t>
    </rPh>
    <phoneticPr fontId="2"/>
  </si>
  <si>
    <t>LNG</t>
  </si>
  <si>
    <t>A重油</t>
    <rPh sb="1" eb="3">
      <t>ジュウユ</t>
    </rPh>
    <phoneticPr fontId="2"/>
  </si>
  <si>
    <t>C重油</t>
    <rPh sb="1" eb="3">
      <t>ジュウユ</t>
    </rPh>
    <phoneticPr fontId="2"/>
  </si>
  <si>
    <t>ガソリン</t>
  </si>
  <si>
    <t>軽油</t>
    <rPh sb="0" eb="2">
      <t>ケイユ</t>
    </rPh>
    <phoneticPr fontId="2"/>
  </si>
  <si>
    <t>種別</t>
    <rPh sb="0" eb="2">
      <t>シュベツ</t>
    </rPh>
    <phoneticPr fontId="2"/>
  </si>
  <si>
    <t>数値</t>
    <rPh sb="0" eb="2">
      <t>スウチ</t>
    </rPh>
    <phoneticPr fontId="2"/>
  </si>
  <si>
    <t>kg</t>
    <phoneticPr fontId="11"/>
  </si>
  <si>
    <t>L</t>
    <phoneticPr fontId="11"/>
  </si>
  <si>
    <t>電気</t>
    <rPh sb="0" eb="2">
      <t>デンキ</t>
    </rPh>
    <phoneticPr fontId="2"/>
  </si>
  <si>
    <t>石炭</t>
    <rPh sb="0" eb="2">
      <t>セキタン</t>
    </rPh>
    <phoneticPr fontId="3"/>
  </si>
  <si>
    <t>KWh</t>
    <phoneticPr fontId="2"/>
  </si>
  <si>
    <t>CO2排出量換算計数</t>
    <rPh sb="3" eb="5">
      <t>ハイシュツ</t>
    </rPh>
    <rPh sb="5" eb="6">
      <t>リョウ</t>
    </rPh>
    <rPh sb="6" eb="8">
      <t>カンサン</t>
    </rPh>
    <rPh sb="8" eb="10">
      <t>ケイスウ</t>
    </rPh>
    <phoneticPr fontId="2"/>
  </si>
  <si>
    <t>前確認</t>
    <rPh sb="0" eb="1">
      <t>マエ</t>
    </rPh>
    <rPh sb="1" eb="3">
      <t>カクニン</t>
    </rPh>
    <phoneticPr fontId="2"/>
  </si>
  <si>
    <t>後確認</t>
    <rPh sb="0" eb="1">
      <t>ゴ</t>
    </rPh>
    <rPh sb="1" eb="3">
      <t>カクニン</t>
    </rPh>
    <phoneticPr fontId="2"/>
  </si>
  <si>
    <t>kgCO2/L</t>
  </si>
  <si>
    <t>「OK」が表示されていることを確認する</t>
    <rPh sb="5" eb="7">
      <t>ヒョウジ</t>
    </rPh>
    <rPh sb="15" eb="17">
      <t>カクニン</t>
    </rPh>
    <phoneticPr fontId="2"/>
  </si>
  <si>
    <t>申請者名：</t>
    <rPh sb="0" eb="3">
      <t>シンセイシャ</t>
    </rPh>
    <rPh sb="3" eb="4">
      <t>メイ</t>
    </rPh>
    <phoneticPr fontId="2"/>
  </si>
  <si>
    <t>照明</t>
    <rPh sb="0" eb="2">
      <t>ショウメイ</t>
    </rPh>
    <phoneticPr fontId="2"/>
  </si>
  <si>
    <t>・照明は、CO2削減率の算定においては削減効果を算入できますが、補助対象にはなりません。</t>
    <phoneticPr fontId="2"/>
  </si>
  <si>
    <t>ガス（都市）</t>
    <rPh sb="3" eb="5">
      <t>トシ</t>
    </rPh>
    <phoneticPr fontId="2"/>
  </si>
  <si>
    <t>kgCO2/kg</t>
  </si>
  <si>
    <t>kgCO2/Nm3</t>
  </si>
  <si>
    <t>kgCO2/kWh</t>
  </si>
  <si>
    <t>L</t>
  </si>
  <si>
    <t>Nm3</t>
    <phoneticPr fontId="2"/>
  </si>
  <si>
    <t>ver2.2</t>
    <phoneticPr fontId="2"/>
  </si>
  <si>
    <t>R7年対応</t>
    <rPh sb="2" eb="3">
      <t>ネン</t>
    </rPh>
    <rPh sb="3" eb="5">
      <t>タイオウ</t>
    </rPh>
    <phoneticPr fontId="2"/>
  </si>
  <si>
    <t>LPG（体積ベース）</t>
    <rPh sb="4" eb="6">
      <t>タイセキ</t>
    </rPh>
    <phoneticPr fontId="2"/>
  </si>
  <si>
    <t>kgCO2/㎥</t>
    <phoneticPr fontId="2"/>
  </si>
  <si>
    <t>㎥</t>
    <phoneticPr fontId="11"/>
  </si>
  <si>
    <t>小計</t>
    <rPh sb="0" eb="2">
      <t>ショウケイ</t>
    </rPh>
    <phoneticPr fontId="2"/>
  </si>
  <si>
    <t>↑要件以上</t>
    <phoneticPr fontId="2"/>
  </si>
  <si>
    <t>・設備用途毎に増エネになっておらず、申請全体の改修前後の設備比較で、CO2排出量を要件以上削減できること。
・省エネ計算の結果をもとに、改修前後がわかるように計算書を作成してください。
・建物が複数の場合は、設備名は建物毎に記載してください。
・年間エネルギー消費量と改修後の見込消費量から、改修前後の二酸化炭素排出量が計算されます。
・燃料の転換を行う場合、改修前後の使用エネルギー量を、設備用途別に分けてCO2排出量を計算してください。</t>
    <rPh sb="18" eb="20">
      <t>シンセイ</t>
    </rPh>
    <rPh sb="20" eb="22">
      <t>ゼンタイ</t>
    </rPh>
    <rPh sb="26" eb="27">
      <t>ゴ</t>
    </rPh>
    <rPh sb="30" eb="32">
      <t>ヒカク</t>
    </rPh>
    <rPh sb="41" eb="43">
      <t>ヨウケン</t>
    </rPh>
    <rPh sb="61" eb="63">
      <t>ケッカ</t>
    </rPh>
    <rPh sb="104" eb="107">
      <t>セツビメイ</t>
    </rPh>
    <rPh sb="134" eb="137">
      <t>カイシュウゴ</t>
    </rPh>
    <rPh sb="138" eb="140">
      <t>ミコミ</t>
    </rPh>
    <rPh sb="140" eb="143">
      <t>ショウヒリョウ</t>
    </rPh>
    <rPh sb="192" eb="193">
      <t>リョウ</t>
    </rPh>
    <rPh sb="195" eb="200">
      <t>セツビヨウトベツ</t>
    </rPh>
    <rPh sb="201" eb="202">
      <t>ワ</t>
    </rPh>
    <phoneticPr fontId="2"/>
  </si>
  <si>
    <t>A重油</t>
    <phoneticPr fontId="2"/>
  </si>
  <si>
    <t>選択</t>
    <rPh sb="0" eb="2">
      <t>センタク</t>
    </rPh>
    <phoneticPr fontId="2"/>
  </si>
  <si>
    <t>自動計算</t>
    <rPh sb="0" eb="4">
      <t>ジドウケイサン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</si>
</sst>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00_);[Red]\(0.000\)"/>
    <numFmt numFmtId="179" formatCode="0.00_);[Red]\(0.00\)"/>
    <numFmt numFmtId="180" formatCode="#,##0.0_ "/>
    <numFmt numFmtId="181" formatCode="#,##0.000_ "/>
  </numFmts>
  <fonts count="2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b/>
      <sz val="12"/>
      <color rgb="FF0070C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theme="1"/>
      <name val="游ゴシック"/>
      <family val="3"/>
      <charset val="128"/>
    </font>
    <font>
      <b/>
      <sz val="10"/>
      <color rgb="FF0000FF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8C8C8C"/>
      </left>
      <right style="thin">
        <color rgb="FF8C8C8C"/>
      </right>
      <top style="thin">
        <color rgb="FF8C8C8C"/>
      </top>
      <bottom style="thin">
        <color rgb="FF8C8C8C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176" fontId="6" fillId="2" borderId="1" xfId="0" applyNumberFormat="1" applyFont="1" applyFill="1" applyBorder="1">
      <alignment vertical="center"/>
    </xf>
    <xf numFmtId="177" fontId="9" fillId="0" borderId="1" xfId="0" applyNumberFormat="1" applyFont="1" applyBorder="1" applyAlignment="1">
      <alignment vertical="center" shrinkToFit="1"/>
    </xf>
    <xf numFmtId="0" fontId="6" fillId="0" borderId="0" xfId="0" applyFont="1" applyAlignment="1">
      <alignment horizontal="left" vertical="center" wrapText="1"/>
    </xf>
    <xf numFmtId="0" fontId="6" fillId="2" borderId="7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0" fillId="3" borderId="12" xfId="0" applyFill="1" applyBorder="1" applyAlignment="1">
      <alignment horizontal="center" vertical="center"/>
    </xf>
    <xf numFmtId="179" fontId="0" fillId="3" borderId="12" xfId="0" applyNumberFormat="1" applyFill="1" applyBorder="1">
      <alignment vertical="center"/>
    </xf>
    <xf numFmtId="0" fontId="3" fillId="0" borderId="12" xfId="0" applyFont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0" fontId="3" fillId="0" borderId="13" xfId="0" applyFont="1" applyBorder="1">
      <alignment vertical="center"/>
    </xf>
    <xf numFmtId="176" fontId="9" fillId="0" borderId="1" xfId="0" applyNumberFormat="1" applyFont="1" applyBorder="1" applyAlignment="1">
      <alignment vertical="center" shrinkToFit="1"/>
    </xf>
    <xf numFmtId="0" fontId="0" fillId="0" borderId="15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16" fillId="0" borderId="0" xfId="0" applyFont="1" applyAlignment="1"/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12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180" fontId="6" fillId="0" borderId="6" xfId="0" applyNumberFormat="1" applyFont="1" applyBorder="1" applyAlignment="1" applyProtection="1">
      <alignment horizontal="right" vertical="center"/>
      <protection locked="0"/>
    </xf>
    <xf numFmtId="180" fontId="6" fillId="0" borderId="6" xfId="0" applyNumberFormat="1" applyFont="1" applyBorder="1" applyProtection="1">
      <alignment vertical="center"/>
      <protection locked="0"/>
    </xf>
    <xf numFmtId="176" fontId="8" fillId="2" borderId="1" xfId="0" applyNumberFormat="1" applyFont="1" applyFill="1" applyBorder="1">
      <alignment vertical="center"/>
    </xf>
    <xf numFmtId="10" fontId="3" fillId="2" borderId="1" xfId="0" applyNumberFormat="1" applyFont="1" applyFill="1" applyBorder="1">
      <alignment vertical="center"/>
    </xf>
    <xf numFmtId="181" fontId="6" fillId="2" borderId="13" xfId="0" applyNumberFormat="1" applyFont="1" applyFill="1" applyBorder="1">
      <alignment vertical="center"/>
    </xf>
    <xf numFmtId="179" fontId="12" fillId="4" borderId="12" xfId="2" applyNumberFormat="1" applyFont="1" applyFill="1" applyBorder="1">
      <alignment vertical="center"/>
    </xf>
    <xf numFmtId="179" fontId="0" fillId="4" borderId="12" xfId="0" applyNumberFormat="1" applyFill="1" applyBorder="1">
      <alignment vertical="center"/>
    </xf>
    <xf numFmtId="178" fontId="0" fillId="4" borderId="12" xfId="0" applyNumberFormat="1" applyFill="1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10" fontId="10" fillId="5" borderId="1" xfId="1" applyNumberFormat="1" applyFont="1" applyFill="1" applyBorder="1">
      <alignment vertical="center"/>
    </xf>
    <xf numFmtId="0" fontId="6" fillId="0" borderId="1" xfId="0" applyFont="1" applyBorder="1" applyProtection="1">
      <alignment vertical="center"/>
      <protection locked="0"/>
    </xf>
    <xf numFmtId="0" fontId="19" fillId="0" borderId="1" xfId="0" applyFont="1" applyBorder="1">
      <alignment vertical="center"/>
    </xf>
    <xf numFmtId="0" fontId="20" fillId="0" borderId="12" xfId="0" applyFont="1" applyBorder="1">
      <alignment vertical="center"/>
    </xf>
    <xf numFmtId="0" fontId="6" fillId="6" borderId="1" xfId="0" applyFont="1" applyFill="1" applyBorder="1" applyAlignment="1" applyProtection="1">
      <alignment horizontal="center" vertical="center" shrinkToFit="1"/>
      <protection locked="0"/>
    </xf>
    <xf numFmtId="0" fontId="13" fillId="6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right" vertical="center"/>
    </xf>
    <xf numFmtId="0" fontId="0" fillId="0" borderId="15" xfId="0" applyBorder="1">
      <alignment vertical="center"/>
    </xf>
    <xf numFmtId="0" fontId="6" fillId="2" borderId="14" xfId="0" applyFont="1" applyFill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39"/>
  <sheetViews>
    <sheetView tabSelected="1" view="pageBreakPreview" zoomScale="140" zoomScaleNormal="140" zoomScaleSheetLayoutView="140" workbookViewId="0">
      <selection activeCell="I11" sqref="I11:J12"/>
    </sheetView>
  </sheetViews>
  <sheetFormatPr defaultColWidth="8.625" defaultRowHeight="12"/>
  <cols>
    <col min="1" max="1" width="2" style="1" customWidth="1"/>
    <col min="2" max="2" width="8" style="1" customWidth="1"/>
    <col min="3" max="3" width="12.625" style="1" customWidth="1"/>
    <col min="4" max="4" width="9.375" style="25" bestFit="1" customWidth="1"/>
    <col min="5" max="5" width="9.375" style="1" bestFit="1" customWidth="1"/>
    <col min="6" max="6" width="4.375" style="1" customWidth="1"/>
    <col min="7" max="7" width="6.5" style="1" customWidth="1"/>
    <col min="8" max="8" width="12.625" style="1" customWidth="1"/>
    <col min="9" max="9" width="8.75" style="1" customWidth="1"/>
    <col min="10" max="10" width="9.375" style="1" bestFit="1" customWidth="1"/>
    <col min="11" max="11" width="4.25" style="1" customWidth="1"/>
    <col min="12" max="12" width="7" style="1" customWidth="1"/>
    <col min="13" max="13" width="9" style="1" customWidth="1"/>
    <col min="14" max="14" width="8.5" style="1" customWidth="1"/>
    <col min="15" max="15" width="9.375" style="1" customWidth="1"/>
    <col min="16" max="16" width="9.75" style="1" customWidth="1"/>
    <col min="17" max="17" width="10" style="1" customWidth="1"/>
    <col min="18" max="18" width="8.625" style="1"/>
    <col min="19" max="19" width="14.25" style="1" customWidth="1"/>
    <col min="20" max="20" width="8.25" style="1" customWidth="1"/>
    <col min="21" max="21" width="12.125" style="1" bestFit="1" customWidth="1"/>
    <col min="22" max="22" width="7.875" style="1" customWidth="1"/>
    <col min="23" max="23" width="11.75" style="1" bestFit="1" customWidth="1"/>
    <col min="24" max="16384" width="8.625" style="1"/>
  </cols>
  <sheetData>
    <row r="1" spans="2:23" ht="21.75" customHeight="1">
      <c r="K1" s="49" t="s">
        <v>37</v>
      </c>
      <c r="L1" s="49"/>
      <c r="M1" s="50"/>
      <c r="N1" s="50"/>
      <c r="O1" s="50"/>
      <c r="P1" s="1" t="s">
        <v>46</v>
      </c>
    </row>
    <row r="2" spans="2:23" ht="16.5" customHeight="1">
      <c r="P2" s="1" t="s">
        <v>47</v>
      </c>
    </row>
    <row r="3" spans="2:23" ht="26.25" customHeight="1">
      <c r="B3" s="5"/>
      <c r="C3" s="51" t="s">
        <v>53</v>
      </c>
      <c r="D3" s="51"/>
      <c r="E3" s="51"/>
      <c r="F3" s="51"/>
      <c r="G3" s="51"/>
      <c r="H3" s="51"/>
      <c r="I3" s="51"/>
      <c r="J3" s="51"/>
      <c r="K3" s="51"/>
      <c r="L3" s="51"/>
      <c r="M3" s="51"/>
      <c r="O3" s="43" t="s">
        <v>55</v>
      </c>
    </row>
    <row r="4" spans="2:23" ht="18.75">
      <c r="B4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/>
      <c r="O4" s="44" t="s">
        <v>56</v>
      </c>
    </row>
    <row r="5" spans="2:23" ht="26.45" customHeight="1">
      <c r="B5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/>
      <c r="O5"/>
      <c r="R5"/>
    </row>
    <row r="6" spans="2:23" ht="14.25" customHeight="1">
      <c r="B6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/>
      <c r="O6"/>
      <c r="R6"/>
    </row>
    <row r="7" spans="2:23" ht="14.25" customHeight="1">
      <c r="B7" s="48"/>
      <c r="C7" s="48"/>
      <c r="D7" s="48"/>
      <c r="E7" s="9"/>
      <c r="F7" s="9"/>
      <c r="G7" s="9"/>
      <c r="J7" s="9"/>
      <c r="K7" s="9"/>
      <c r="L7" s="9"/>
      <c r="R7"/>
    </row>
    <row r="8" spans="2:23" ht="24.75" customHeight="1">
      <c r="B8" s="12"/>
      <c r="C8" s="72" t="s">
        <v>13</v>
      </c>
      <c r="D8" s="73"/>
      <c r="E8" s="73"/>
      <c r="F8" s="73"/>
      <c r="G8" s="74"/>
      <c r="H8" s="72" t="s">
        <v>14</v>
      </c>
      <c r="I8" s="73"/>
      <c r="J8" s="73"/>
      <c r="K8" s="73"/>
      <c r="L8" s="74"/>
      <c r="M8" s="68" t="s">
        <v>4</v>
      </c>
      <c r="N8" s="78"/>
      <c r="O8" s="66" t="s">
        <v>3</v>
      </c>
      <c r="P8" s="76" t="s">
        <v>15</v>
      </c>
      <c r="R8"/>
    </row>
    <row r="9" spans="2:23" ht="38.25" customHeight="1">
      <c r="B9" s="68" t="s">
        <v>0</v>
      </c>
      <c r="C9" s="65" t="s">
        <v>1</v>
      </c>
      <c r="D9" s="63" t="s">
        <v>2</v>
      </c>
      <c r="E9" s="68" t="s">
        <v>12</v>
      </c>
      <c r="F9" s="69"/>
      <c r="G9" s="70" t="s">
        <v>32</v>
      </c>
      <c r="H9" s="64" t="s">
        <v>1</v>
      </c>
      <c r="I9" s="62" t="s">
        <v>2</v>
      </c>
      <c r="J9" s="57" t="s">
        <v>12</v>
      </c>
      <c r="K9" s="58"/>
      <c r="L9" s="70" t="s">
        <v>32</v>
      </c>
      <c r="M9" s="79"/>
      <c r="N9" s="80"/>
      <c r="O9" s="67"/>
      <c r="P9" s="77"/>
      <c r="Q9" s="21" t="s">
        <v>36</v>
      </c>
      <c r="R9" s="22"/>
      <c r="S9" s="23"/>
    </row>
    <row r="10" spans="2:23" ht="18.75" customHeight="1">
      <c r="B10" s="75"/>
      <c r="C10" s="65"/>
      <c r="D10" s="63"/>
      <c r="E10" s="59"/>
      <c r="F10" s="60"/>
      <c r="G10" s="71"/>
      <c r="H10" s="65"/>
      <c r="I10" s="63"/>
      <c r="J10" s="59"/>
      <c r="K10" s="60"/>
      <c r="L10" s="71"/>
      <c r="M10" s="3" t="s">
        <v>6</v>
      </c>
      <c r="N10" s="3" t="s">
        <v>7</v>
      </c>
      <c r="O10" s="3" t="s">
        <v>8</v>
      </c>
      <c r="P10" s="2"/>
      <c r="Q10" s="1" t="s">
        <v>33</v>
      </c>
      <c r="R10" s="20" t="s">
        <v>34</v>
      </c>
      <c r="S10" s="15" t="s">
        <v>25</v>
      </c>
      <c r="T10" s="15" t="s">
        <v>26</v>
      </c>
      <c r="U10" s="15"/>
      <c r="V10" s="15"/>
      <c r="W10" s="15"/>
    </row>
    <row r="11" spans="2:23" ht="16.149999999999999" customHeight="1">
      <c r="B11" s="45" t="s">
        <v>9</v>
      </c>
      <c r="C11" s="28"/>
      <c r="D11" s="42"/>
      <c r="E11" s="29"/>
      <c r="F11" s="16" t="str">
        <f>IFERROR(VLOOKUP(D11,S$12:V$22,4,FALSE),"")</f>
        <v/>
      </c>
      <c r="G11" s="33" t="str">
        <f>IFERROR(VLOOKUP(D11,S$12:V$22,2,FALSE),"")</f>
        <v/>
      </c>
      <c r="H11" s="28"/>
      <c r="I11" s="42"/>
      <c r="J11" s="29"/>
      <c r="K11" s="16" t="str">
        <f>IFERROR(VLOOKUP(I11,S$12:V$22,4,FALSE),"")</f>
        <v/>
      </c>
      <c r="L11" s="33" t="str">
        <f>IFERROR(VLOOKUP(I11,S$12:V$22,2,FALSE),"")</f>
        <v/>
      </c>
      <c r="M11" s="7">
        <f>IF(E11=0,0,E11*VLOOKUP(D11,S$10:T$22,2,FALSE))</f>
        <v>0</v>
      </c>
      <c r="N11" s="7">
        <f>IF(J11=0,0,J11*VLOOKUP(I11,S$10:T$22,2,FALSE))</f>
        <v>0</v>
      </c>
      <c r="O11" s="7">
        <f>M11-N11</f>
        <v>0</v>
      </c>
      <c r="P11" s="2"/>
      <c r="Q11" s="1" t="e">
        <f>IF(ROUND(E11*G11,0)=M11,"OK","NG")</f>
        <v>#VALUE!</v>
      </c>
      <c r="R11" s="1" t="e">
        <f>IF(ROUND(J11*L11,0)=N11,"OK","NG")</f>
        <v>#VALUE!</v>
      </c>
      <c r="S11" s="15"/>
      <c r="T11" s="15"/>
      <c r="U11" s="15"/>
      <c r="V11" s="15"/>
      <c r="W11" s="15"/>
    </row>
    <row r="12" spans="2:23" ht="16.149999999999999" customHeight="1">
      <c r="B12" s="46"/>
      <c r="C12" s="28"/>
      <c r="D12" s="42"/>
      <c r="E12" s="29"/>
      <c r="F12" s="16" t="str">
        <f t="shared" ref="F12:F18" si="0">IFERROR(VLOOKUP(D12,S$12:V$22,4,FALSE),"")</f>
        <v/>
      </c>
      <c r="G12" s="33" t="str">
        <f t="shared" ref="G12:G18" si="1">IFERROR(VLOOKUP(D12,S$12:V$22,2,FALSE),"")</f>
        <v/>
      </c>
      <c r="H12" s="28"/>
      <c r="I12" s="42"/>
      <c r="J12" s="29"/>
      <c r="K12" s="16" t="str">
        <f t="shared" ref="K12:K18" si="2">IFERROR(VLOOKUP(I12,S$12:V$22,4,FALSE),"")</f>
        <v/>
      </c>
      <c r="L12" s="33" t="str">
        <f t="shared" ref="L12:L18" si="3">IFERROR(VLOOKUP(I12,S$12:V$22,2,FALSE),"")</f>
        <v/>
      </c>
      <c r="M12" s="7">
        <f t="shared" ref="M12:M18" si="4">IF(E12=0,0,E12*VLOOKUP(D12,S$10:T$22,2,FALSE))</f>
        <v>0</v>
      </c>
      <c r="N12" s="7">
        <f t="shared" ref="N12:N18" si="5">IF(J12=0,0,J12*VLOOKUP(I12,S$10:T$22,2,FALSE))</f>
        <v>0</v>
      </c>
      <c r="O12" s="7">
        <f>M12-N12</f>
        <v>0</v>
      </c>
      <c r="P12" s="2"/>
      <c r="Q12" s="1" t="e">
        <f t="shared" ref="Q12:Q33" si="6">IF(ROUND(E12*G12,0)=M12,"OK","NG")</f>
        <v>#VALUE!</v>
      </c>
      <c r="R12" s="1" t="e">
        <f t="shared" ref="R12:R33" si="7">IF(ROUND(J12*L12,0)=N12,"OK","NG")</f>
        <v>#VALUE!</v>
      </c>
      <c r="S12" s="41" t="s">
        <v>29</v>
      </c>
      <c r="T12" s="36">
        <v>0.438</v>
      </c>
      <c r="U12" s="13" t="s">
        <v>43</v>
      </c>
      <c r="V12" s="13" t="s">
        <v>31</v>
      </c>
      <c r="W12" s="15" t="s">
        <v>29</v>
      </c>
    </row>
    <row r="13" spans="2:23" ht="16.149999999999999" customHeight="1">
      <c r="B13" s="46"/>
      <c r="C13" s="28"/>
      <c r="D13" s="42"/>
      <c r="E13" s="29"/>
      <c r="F13" s="16" t="str">
        <f t="shared" si="0"/>
        <v/>
      </c>
      <c r="G13" s="33" t="str">
        <f t="shared" si="1"/>
        <v/>
      </c>
      <c r="H13" s="28"/>
      <c r="I13" s="42"/>
      <c r="J13" s="29"/>
      <c r="K13" s="16" t="str">
        <f t="shared" si="2"/>
        <v/>
      </c>
      <c r="L13" s="33" t="str">
        <f t="shared" si="3"/>
        <v/>
      </c>
      <c r="M13" s="7">
        <f t="shared" si="4"/>
        <v>0</v>
      </c>
      <c r="N13" s="7">
        <f t="shared" si="5"/>
        <v>0</v>
      </c>
      <c r="O13" s="31">
        <f>M13-N13</f>
        <v>0</v>
      </c>
      <c r="P13" s="2"/>
      <c r="Q13" s="1" t="e">
        <f t="shared" si="6"/>
        <v>#VALUE!</v>
      </c>
      <c r="R13" s="1" t="e">
        <f t="shared" si="7"/>
        <v>#VALUE!</v>
      </c>
      <c r="S13" s="41" t="s">
        <v>54</v>
      </c>
      <c r="T13" s="34">
        <v>2.75</v>
      </c>
      <c r="U13" s="13" t="s">
        <v>35</v>
      </c>
      <c r="V13" s="13" t="s">
        <v>28</v>
      </c>
      <c r="W13" s="15" t="s">
        <v>21</v>
      </c>
    </row>
    <row r="14" spans="2:23" ht="16.149999999999999" customHeight="1">
      <c r="B14" s="46"/>
      <c r="C14" s="28"/>
      <c r="D14" s="42"/>
      <c r="E14" s="29"/>
      <c r="F14" s="16" t="str">
        <f t="shared" si="0"/>
        <v/>
      </c>
      <c r="G14" s="33" t="str">
        <f t="shared" si="1"/>
        <v/>
      </c>
      <c r="H14" s="28"/>
      <c r="I14" s="42"/>
      <c r="J14" s="30"/>
      <c r="K14" s="16" t="str">
        <f t="shared" si="2"/>
        <v/>
      </c>
      <c r="L14" s="33" t="str">
        <f t="shared" si="3"/>
        <v/>
      </c>
      <c r="M14" s="7">
        <f t="shared" si="4"/>
        <v>0</v>
      </c>
      <c r="N14" s="7">
        <f t="shared" si="5"/>
        <v>0</v>
      </c>
      <c r="O14" s="7">
        <f t="shared" ref="O14:O18" si="8">M14-N14</f>
        <v>0</v>
      </c>
      <c r="P14" s="2"/>
      <c r="Q14" s="1" t="e">
        <f t="shared" si="6"/>
        <v>#VALUE!</v>
      </c>
      <c r="R14" s="1" t="e">
        <f t="shared" si="7"/>
        <v>#VALUE!</v>
      </c>
      <c r="S14" s="41" t="s">
        <v>22</v>
      </c>
      <c r="T14" s="34">
        <v>3.1</v>
      </c>
      <c r="U14" s="13" t="s">
        <v>35</v>
      </c>
      <c r="V14" s="13" t="s">
        <v>28</v>
      </c>
      <c r="W14" s="15" t="s">
        <v>22</v>
      </c>
    </row>
    <row r="15" spans="2:23" ht="16.149999999999999" customHeight="1">
      <c r="B15" s="46"/>
      <c r="C15" s="28"/>
      <c r="D15" s="42"/>
      <c r="E15" s="29"/>
      <c r="F15" s="16" t="str">
        <f t="shared" si="0"/>
        <v/>
      </c>
      <c r="G15" s="33" t="str">
        <f t="shared" si="1"/>
        <v/>
      </c>
      <c r="H15" s="28"/>
      <c r="I15" s="42"/>
      <c r="J15" s="29"/>
      <c r="K15" s="16" t="str">
        <f t="shared" si="2"/>
        <v/>
      </c>
      <c r="L15" s="33" t="str">
        <f t="shared" si="3"/>
        <v/>
      </c>
      <c r="M15" s="7">
        <f t="shared" si="4"/>
        <v>0</v>
      </c>
      <c r="N15" s="7">
        <f t="shared" si="5"/>
        <v>0</v>
      </c>
      <c r="O15" s="31">
        <f>M15-N15</f>
        <v>0</v>
      </c>
      <c r="P15" s="2"/>
      <c r="Q15" s="1" t="e">
        <f t="shared" si="6"/>
        <v>#VALUE!</v>
      </c>
      <c r="R15" s="1" t="e">
        <f t="shared" si="7"/>
        <v>#VALUE!</v>
      </c>
      <c r="S15" s="41" t="s">
        <v>20</v>
      </c>
      <c r="T15" s="35">
        <v>2.79</v>
      </c>
      <c r="U15" s="13" t="s">
        <v>41</v>
      </c>
      <c r="V15" s="13" t="s">
        <v>27</v>
      </c>
      <c r="W15" s="15" t="s">
        <v>20</v>
      </c>
    </row>
    <row r="16" spans="2:23" ht="16.149999999999999" customHeight="1">
      <c r="B16" s="46"/>
      <c r="C16" s="28"/>
      <c r="D16" s="42"/>
      <c r="E16" s="29"/>
      <c r="F16" s="16" t="str">
        <f t="shared" si="0"/>
        <v/>
      </c>
      <c r="G16" s="33" t="str">
        <f t="shared" si="1"/>
        <v/>
      </c>
      <c r="H16" s="28"/>
      <c r="I16" s="42"/>
      <c r="J16" s="30"/>
      <c r="K16" s="16" t="str">
        <f t="shared" si="2"/>
        <v/>
      </c>
      <c r="L16" s="33" t="str">
        <f t="shared" si="3"/>
        <v/>
      </c>
      <c r="M16" s="7">
        <f t="shared" si="4"/>
        <v>0</v>
      </c>
      <c r="N16" s="7">
        <f t="shared" si="5"/>
        <v>0</v>
      </c>
      <c r="O16" s="7">
        <f t="shared" ref="O16" si="9">M16-N16</f>
        <v>0</v>
      </c>
      <c r="P16" s="2"/>
      <c r="Q16" s="1" t="e">
        <f t="shared" si="6"/>
        <v>#VALUE!</v>
      </c>
      <c r="R16" s="1" t="e">
        <f t="shared" si="7"/>
        <v>#VALUE!</v>
      </c>
      <c r="S16" s="24" t="s">
        <v>19</v>
      </c>
      <c r="T16" s="35">
        <v>2.99</v>
      </c>
      <c r="U16" s="13" t="s">
        <v>41</v>
      </c>
      <c r="V16" s="13" t="s">
        <v>27</v>
      </c>
      <c r="W16" s="24" t="s">
        <v>19</v>
      </c>
    </row>
    <row r="17" spans="2:23" ht="16.149999999999999" customHeight="1">
      <c r="B17" s="46"/>
      <c r="C17" s="28"/>
      <c r="D17" s="42"/>
      <c r="E17" s="29"/>
      <c r="F17" s="16" t="str">
        <f t="shared" si="0"/>
        <v/>
      </c>
      <c r="G17" s="33" t="str">
        <f t="shared" si="1"/>
        <v/>
      </c>
      <c r="H17" s="28"/>
      <c r="I17" s="42"/>
      <c r="J17" s="30"/>
      <c r="K17" s="16" t="str">
        <f t="shared" si="2"/>
        <v/>
      </c>
      <c r="L17" s="33" t="str">
        <f t="shared" si="3"/>
        <v/>
      </c>
      <c r="M17" s="7">
        <f t="shared" si="4"/>
        <v>0</v>
      </c>
      <c r="N17" s="7">
        <f t="shared" si="5"/>
        <v>0</v>
      </c>
      <c r="O17" s="7">
        <f t="shared" si="8"/>
        <v>0</v>
      </c>
      <c r="P17" s="2"/>
      <c r="Q17" s="1" t="e">
        <f t="shared" si="6"/>
        <v>#VALUE!</v>
      </c>
      <c r="R17" s="1" t="e">
        <f t="shared" si="7"/>
        <v>#VALUE!</v>
      </c>
      <c r="S17" s="24" t="s">
        <v>48</v>
      </c>
      <c r="T17" s="35">
        <v>6.53</v>
      </c>
      <c r="U17" s="13" t="s">
        <v>49</v>
      </c>
      <c r="V17" s="13" t="s">
        <v>50</v>
      </c>
      <c r="W17" s="24" t="s">
        <v>48</v>
      </c>
    </row>
    <row r="18" spans="2:23" ht="16.149999999999999" customHeight="1">
      <c r="B18" s="47"/>
      <c r="C18" s="28"/>
      <c r="D18" s="42"/>
      <c r="E18" s="29"/>
      <c r="F18" s="16" t="str">
        <f t="shared" si="0"/>
        <v/>
      </c>
      <c r="G18" s="33" t="str">
        <f t="shared" si="1"/>
        <v/>
      </c>
      <c r="H18" s="28"/>
      <c r="I18" s="42"/>
      <c r="J18" s="30"/>
      <c r="K18" s="16" t="str">
        <f t="shared" si="2"/>
        <v/>
      </c>
      <c r="L18" s="33" t="str">
        <f t="shared" si="3"/>
        <v/>
      </c>
      <c r="M18" s="7">
        <f t="shared" si="4"/>
        <v>0</v>
      </c>
      <c r="N18" s="7">
        <f t="shared" si="5"/>
        <v>0</v>
      </c>
      <c r="O18" s="7">
        <f t="shared" si="8"/>
        <v>0</v>
      </c>
      <c r="P18" s="2"/>
      <c r="Q18" s="1" t="e">
        <f t="shared" si="6"/>
        <v>#VALUE!</v>
      </c>
      <c r="R18" s="1" t="e">
        <f t="shared" si="7"/>
        <v>#VALUE!</v>
      </c>
      <c r="S18" s="41" t="s">
        <v>40</v>
      </c>
      <c r="T18" s="14">
        <v>2.27</v>
      </c>
      <c r="U18" s="13" t="s">
        <v>42</v>
      </c>
      <c r="V18" s="13" t="s">
        <v>45</v>
      </c>
      <c r="W18" s="15" t="s">
        <v>40</v>
      </c>
    </row>
    <row r="19" spans="2:23" ht="16.149999999999999" customHeight="1">
      <c r="B19" s="37" t="s">
        <v>51</v>
      </c>
      <c r="C19" s="10"/>
      <c r="D19" s="26"/>
      <c r="E19" s="56"/>
      <c r="F19" s="55"/>
      <c r="G19" s="19"/>
      <c r="H19" s="10"/>
      <c r="I19" s="26"/>
      <c r="J19" s="54"/>
      <c r="K19" s="55"/>
      <c r="L19" s="19"/>
      <c r="M19" s="7">
        <f>SUM(M11:M18)</f>
        <v>0</v>
      </c>
      <c r="N19" s="7">
        <f>SUM(N11:N18)</f>
        <v>0</v>
      </c>
      <c r="O19" s="7">
        <f>+M19-N19</f>
        <v>0</v>
      </c>
      <c r="P19" s="32" t="str">
        <f>IFERROR(ROUNDDOWN(O19/M19,4),"")</f>
        <v/>
      </c>
      <c r="Q19" s="1" t="str">
        <f>IF(ROUND(E19*G19,0)=M19,"OK","NG")</f>
        <v>OK</v>
      </c>
      <c r="R19" s="1" t="str">
        <f t="shared" si="7"/>
        <v>OK</v>
      </c>
      <c r="S19" s="41" t="s">
        <v>23</v>
      </c>
      <c r="T19" s="35">
        <v>2.29</v>
      </c>
      <c r="U19" s="13" t="s">
        <v>35</v>
      </c>
      <c r="V19" s="13" t="s">
        <v>28</v>
      </c>
      <c r="W19" s="15" t="s">
        <v>23</v>
      </c>
    </row>
    <row r="20" spans="2:23" ht="16.149999999999999" customHeight="1">
      <c r="B20" s="45" t="s">
        <v>17</v>
      </c>
      <c r="C20" s="28"/>
      <c r="D20" s="42"/>
      <c r="E20" s="29"/>
      <c r="F20" s="16" t="str">
        <f>IFERROR(VLOOKUP(D20,S$12:V$22,4,FALSE),"")</f>
        <v/>
      </c>
      <c r="G20" s="33" t="str">
        <f>IFERROR(VLOOKUP(D20,S$12:V$22,2,FALSE),"")</f>
        <v/>
      </c>
      <c r="H20" s="28"/>
      <c r="I20" s="42"/>
      <c r="J20" s="29"/>
      <c r="K20" s="16" t="str">
        <f>IFERROR(VLOOKUP(I20,S$12:V$22,4,FALSE),"")</f>
        <v/>
      </c>
      <c r="L20" s="33" t="str">
        <f>IFERROR(VLOOKUP(I20,S$12:V$22,2,FALSE),"")</f>
        <v/>
      </c>
      <c r="M20" s="7">
        <f>IF(E20=0,0,E20*VLOOKUP(D20,S$10:T$22,2,FALSE))</f>
        <v>0</v>
      </c>
      <c r="N20" s="7">
        <f>IF(J20=0,0,J20*VLOOKUP(I20,S$10:T$22,2,FALSE))</f>
        <v>0</v>
      </c>
      <c r="O20" s="7">
        <f>M20-N20</f>
        <v>0</v>
      </c>
      <c r="P20" s="2"/>
      <c r="Q20" s="1" t="e">
        <f t="shared" si="6"/>
        <v>#VALUE!</v>
      </c>
      <c r="R20" s="1" t="e">
        <f>IF(ROUND(J20*L20,0)=N20,"OK","NG")</f>
        <v>#VALUE!</v>
      </c>
      <c r="S20" s="41" t="s">
        <v>24</v>
      </c>
      <c r="T20" s="35">
        <v>2.62</v>
      </c>
      <c r="U20" s="13" t="s">
        <v>35</v>
      </c>
      <c r="V20" s="13" t="s">
        <v>44</v>
      </c>
      <c r="W20" s="15" t="s">
        <v>24</v>
      </c>
    </row>
    <row r="21" spans="2:23" ht="16.149999999999999" customHeight="1">
      <c r="B21" s="46"/>
      <c r="C21" s="28"/>
      <c r="D21" s="42"/>
      <c r="E21" s="29"/>
      <c r="F21" s="16" t="str">
        <f t="shared" ref="F21:F22" si="10">IFERROR(VLOOKUP(D21,S$12:V$22,4,FALSE),"")</f>
        <v/>
      </c>
      <c r="G21" s="33" t="str">
        <f t="shared" ref="G21:G22" si="11">IFERROR(VLOOKUP(D21,S$12:V$22,2,FALSE),"")</f>
        <v/>
      </c>
      <c r="H21" s="28"/>
      <c r="I21" s="42"/>
      <c r="J21" s="29"/>
      <c r="K21" s="16" t="str">
        <f t="shared" ref="K21:K22" si="12">IFERROR(VLOOKUP(I21,S$12:V$22,4,FALSE),"")</f>
        <v/>
      </c>
      <c r="L21" s="33" t="str">
        <f t="shared" ref="L21:L22" si="13">IFERROR(VLOOKUP(I21,S$12:V$22,2,FALSE),"")</f>
        <v/>
      </c>
      <c r="M21" s="7">
        <f t="shared" ref="M21:M22" si="14">IF(E21=0,0,E21*VLOOKUP(D21,S$10:T$22,2,FALSE))</f>
        <v>0</v>
      </c>
      <c r="N21" s="7">
        <f t="shared" ref="N21:N22" si="15">IF(J21=0,0,J21*VLOOKUP(I21,S$10:T$22,2,FALSE))</f>
        <v>0</v>
      </c>
      <c r="O21" s="7">
        <f>M21-N21</f>
        <v>0</v>
      </c>
      <c r="P21" s="2"/>
      <c r="Q21" s="1" t="e">
        <f t="shared" si="6"/>
        <v>#VALUE!</v>
      </c>
      <c r="R21" s="1" t="e">
        <f t="shared" si="7"/>
        <v>#VALUE!</v>
      </c>
      <c r="S21" s="41" t="s">
        <v>30</v>
      </c>
      <c r="T21" s="14">
        <v>2.33</v>
      </c>
      <c r="U21" s="13" t="s">
        <v>41</v>
      </c>
      <c r="V21" s="13" t="s">
        <v>27</v>
      </c>
      <c r="W21" s="15" t="s">
        <v>30</v>
      </c>
    </row>
    <row r="22" spans="2:23" ht="16.149999999999999" customHeight="1">
      <c r="B22" s="46"/>
      <c r="C22" s="28"/>
      <c r="D22" s="42"/>
      <c r="E22" s="29"/>
      <c r="F22" s="16" t="str">
        <f t="shared" si="10"/>
        <v/>
      </c>
      <c r="G22" s="33" t="str">
        <f t="shared" si="11"/>
        <v/>
      </c>
      <c r="H22" s="28"/>
      <c r="I22" s="42"/>
      <c r="J22" s="29"/>
      <c r="K22" s="16" t="str">
        <f t="shared" si="12"/>
        <v/>
      </c>
      <c r="L22" s="33" t="str">
        <f t="shared" si="13"/>
        <v/>
      </c>
      <c r="M22" s="7">
        <f t="shared" si="14"/>
        <v>0</v>
      </c>
      <c r="N22" s="7">
        <f t="shared" si="15"/>
        <v>0</v>
      </c>
      <c r="O22" s="31">
        <f>M22-N22</f>
        <v>0</v>
      </c>
      <c r="P22" s="2"/>
      <c r="Q22" s="1" t="e">
        <f t="shared" si="6"/>
        <v>#VALUE!</v>
      </c>
      <c r="R22" s="1" t="e">
        <f t="shared" si="7"/>
        <v>#VALUE!</v>
      </c>
      <c r="S22" s="41" t="s">
        <v>10</v>
      </c>
      <c r="T22" s="35">
        <v>2.5</v>
      </c>
      <c r="U22" s="13" t="s">
        <v>35</v>
      </c>
      <c r="V22" s="13" t="s">
        <v>28</v>
      </c>
      <c r="W22" s="15" t="s">
        <v>10</v>
      </c>
    </row>
    <row r="23" spans="2:23" ht="16.149999999999999" customHeight="1">
      <c r="B23" s="46"/>
      <c r="C23" s="28"/>
      <c r="D23" s="42"/>
      <c r="E23" s="29"/>
      <c r="F23" s="16" t="str">
        <f>IFERROR(VLOOKUP(D23,S$12:V$22,4,FALSE),"")</f>
        <v/>
      </c>
      <c r="G23" s="33" t="str">
        <f>IFERROR(VLOOKUP(D23,S$12:V$22,2,FALSE),"")</f>
        <v/>
      </c>
      <c r="H23" s="28"/>
      <c r="I23" s="42"/>
      <c r="J23" s="29"/>
      <c r="K23" s="16" t="str">
        <f>IFERROR(VLOOKUP(I23,S$12:V$22,4,FALSE),"")</f>
        <v/>
      </c>
      <c r="L23" s="33" t="str">
        <f>IFERROR(VLOOKUP(I23,S$12:V$22,2,FALSE),"")</f>
        <v/>
      </c>
      <c r="M23" s="7">
        <f>IF(E23=0,0,E23*VLOOKUP(D23,S$10:T$22,2,FALSE))</f>
        <v>0</v>
      </c>
      <c r="N23" s="7">
        <f>IF(J23=0,0,J23*VLOOKUP(I23,S$10:T$22,2,FALSE))</f>
        <v>0</v>
      </c>
      <c r="O23" s="7">
        <f t="shared" ref="O23" si="16">M23-N23</f>
        <v>0</v>
      </c>
      <c r="P23" s="2"/>
      <c r="Q23" s="1" t="e">
        <f t="shared" si="6"/>
        <v>#VALUE!</v>
      </c>
      <c r="R23" s="1" t="e">
        <f t="shared" si="7"/>
        <v>#VALUE!</v>
      </c>
    </row>
    <row r="24" spans="2:23" ht="16.149999999999999" customHeight="1">
      <c r="B24" s="46"/>
      <c r="C24" s="28"/>
      <c r="D24" s="42"/>
      <c r="E24" s="29"/>
      <c r="F24" s="16" t="str">
        <f t="shared" ref="F24:F25" si="17">IFERROR(VLOOKUP(D24,S$12:V$22,4,FALSE),"")</f>
        <v/>
      </c>
      <c r="G24" s="33" t="str">
        <f t="shared" ref="G24:G25" si="18">IFERROR(VLOOKUP(D24,S$12:V$22,2,FALSE),"")</f>
        <v/>
      </c>
      <c r="H24" s="28"/>
      <c r="I24" s="42"/>
      <c r="J24" s="29"/>
      <c r="K24" s="16" t="str">
        <f t="shared" ref="K24:K25" si="19">IFERROR(VLOOKUP(I24,S$12:V$22,4,FALSE),"")</f>
        <v/>
      </c>
      <c r="L24" s="33" t="str">
        <f t="shared" ref="L24:L25" si="20">IFERROR(VLOOKUP(I24,S$12:V$22,2,FALSE),"")</f>
        <v/>
      </c>
      <c r="M24" s="7">
        <f t="shared" ref="M24:M25" si="21">IF(E24=0,0,E24*VLOOKUP(D24,S$10:T$22,2,FALSE))</f>
        <v>0</v>
      </c>
      <c r="N24" s="7">
        <f t="shared" ref="N24:N25" si="22">IF(J24=0,0,J24*VLOOKUP(I24,S$10:T$22,2,FALSE))</f>
        <v>0</v>
      </c>
      <c r="O24" s="31">
        <f>M24-N24</f>
        <v>0</v>
      </c>
      <c r="P24" s="2"/>
      <c r="Q24" s="1" t="e">
        <f t="shared" si="6"/>
        <v>#VALUE!</v>
      </c>
      <c r="R24" s="1" t="e">
        <f t="shared" si="7"/>
        <v>#VALUE!</v>
      </c>
      <c r="S24"/>
    </row>
    <row r="25" spans="2:23" ht="16.149999999999999" customHeight="1">
      <c r="B25" s="47"/>
      <c r="C25" s="28"/>
      <c r="D25" s="42"/>
      <c r="E25" s="29"/>
      <c r="F25" s="16" t="str">
        <f t="shared" si="17"/>
        <v/>
      </c>
      <c r="G25" s="33" t="str">
        <f t="shared" si="18"/>
        <v/>
      </c>
      <c r="H25" s="28"/>
      <c r="I25" s="42"/>
      <c r="J25" s="29"/>
      <c r="K25" s="16" t="str">
        <f t="shared" si="19"/>
        <v/>
      </c>
      <c r="L25" s="33" t="str">
        <f t="shared" si="20"/>
        <v/>
      </c>
      <c r="M25" s="7">
        <f t="shared" si="21"/>
        <v>0</v>
      </c>
      <c r="N25" s="7">
        <f t="shared" si="22"/>
        <v>0</v>
      </c>
      <c r="O25" s="7">
        <f t="shared" ref="O25" si="23">M25-N25</f>
        <v>0</v>
      </c>
      <c r="P25" s="2"/>
      <c r="Q25" s="1" t="e">
        <f t="shared" si="6"/>
        <v>#VALUE!</v>
      </c>
      <c r="R25" s="1" t="e">
        <f t="shared" si="7"/>
        <v>#VALUE!</v>
      </c>
      <c r="S25"/>
    </row>
    <row r="26" spans="2:23" ht="16.149999999999999" customHeight="1">
      <c r="B26" s="37" t="s">
        <v>51</v>
      </c>
      <c r="C26" s="10"/>
      <c r="D26" s="26"/>
      <c r="E26" s="54"/>
      <c r="F26" s="55"/>
      <c r="G26" s="19"/>
      <c r="H26" s="10"/>
      <c r="I26" s="26"/>
      <c r="J26" s="54"/>
      <c r="K26" s="55"/>
      <c r="L26" s="19"/>
      <c r="M26" s="7">
        <f>SUM(M20:M25)</f>
        <v>0</v>
      </c>
      <c r="N26" s="7">
        <f>SUM(N20:N25)</f>
        <v>0</v>
      </c>
      <c r="O26" s="7">
        <f>+M26-N26</f>
        <v>0</v>
      </c>
      <c r="P26" s="32" t="str">
        <f>IFERROR(ROUNDDOWN(O26/M26,4),"")</f>
        <v/>
      </c>
      <c r="Q26" s="1" t="str">
        <f>IF(ROUND(E26*G26,0)=M26,"OK","NG")</f>
        <v>OK</v>
      </c>
      <c r="R26" s="1" t="str">
        <f t="shared" si="7"/>
        <v>OK</v>
      </c>
      <c r="S26"/>
    </row>
    <row r="27" spans="2:23" ht="16.149999999999999" customHeight="1">
      <c r="B27" s="45" t="s">
        <v>18</v>
      </c>
      <c r="C27" s="28"/>
      <c r="D27" s="42"/>
      <c r="E27" s="29"/>
      <c r="F27" s="16" t="str">
        <f>IFERROR(VLOOKUP(D27,S$12:V$22,4,FALSE),"")</f>
        <v/>
      </c>
      <c r="G27" s="33" t="str">
        <f>IFERROR(VLOOKUP(D27,S$12:V$22,2,FALSE),"")</f>
        <v/>
      </c>
      <c r="H27" s="28"/>
      <c r="I27" s="42"/>
      <c r="J27" s="29"/>
      <c r="K27" s="16" t="str">
        <f>IFERROR(VLOOKUP(I27,S$12:V$22,4,FALSE),"")</f>
        <v/>
      </c>
      <c r="L27" s="33" t="str">
        <f>IFERROR(VLOOKUP(I27,S$12:V$22,2,FALSE),"")</f>
        <v/>
      </c>
      <c r="M27" s="7">
        <f>IF(E27=0,0,E27*VLOOKUP(D27,S$10:T$22,2,FALSE))</f>
        <v>0</v>
      </c>
      <c r="N27" s="7">
        <f>IF(J27=0,0,J27*VLOOKUP(I27,S$10:T$22,2,FALSE))</f>
        <v>0</v>
      </c>
      <c r="O27" s="7">
        <f>M27-N27</f>
        <v>0</v>
      </c>
      <c r="P27" s="2"/>
      <c r="Q27" s="1" t="e">
        <f t="shared" si="6"/>
        <v>#VALUE!</v>
      </c>
      <c r="R27" s="1" t="e">
        <f t="shared" si="7"/>
        <v>#VALUE!</v>
      </c>
    </row>
    <row r="28" spans="2:23" ht="16.149999999999999" customHeight="1">
      <c r="B28" s="46"/>
      <c r="C28" s="28"/>
      <c r="D28" s="42"/>
      <c r="E28" s="29"/>
      <c r="F28" s="16" t="str">
        <f t="shared" ref="F28:F29" si="24">IFERROR(VLOOKUP(D28,S$12:V$22,4,FALSE),"")</f>
        <v/>
      </c>
      <c r="G28" s="33" t="str">
        <f t="shared" ref="G28:G29" si="25">IFERROR(VLOOKUP(D28,S$12:V$22,2,FALSE),"")</f>
        <v/>
      </c>
      <c r="H28" s="28"/>
      <c r="I28" s="42"/>
      <c r="J28" s="29"/>
      <c r="K28" s="16" t="str">
        <f t="shared" ref="K28:K29" si="26">IFERROR(VLOOKUP(I28,S$12:V$22,4,FALSE),"")</f>
        <v/>
      </c>
      <c r="L28" s="33" t="str">
        <f t="shared" ref="L28:L29" si="27">IFERROR(VLOOKUP(I28,S$12:V$22,2,FALSE),"")</f>
        <v/>
      </c>
      <c r="M28" s="7">
        <f t="shared" ref="M28:M29" si="28">IF(E28=0,0,E28*VLOOKUP(D28,S$10:T$22,2,FALSE))</f>
        <v>0</v>
      </c>
      <c r="N28" s="7">
        <f t="shared" ref="N28:N29" si="29">IF(J28=0,0,J28*VLOOKUP(I28,S$10:T$22,2,FALSE))</f>
        <v>0</v>
      </c>
      <c r="O28" s="7">
        <f>M28-N28</f>
        <v>0</v>
      </c>
      <c r="P28" s="2"/>
      <c r="Q28" s="1" t="e">
        <f t="shared" si="6"/>
        <v>#VALUE!</v>
      </c>
      <c r="R28" s="1" t="e">
        <f t="shared" si="7"/>
        <v>#VALUE!</v>
      </c>
    </row>
    <row r="29" spans="2:23" ht="16.149999999999999" customHeight="1">
      <c r="B29" s="47"/>
      <c r="C29" s="28"/>
      <c r="D29" s="42"/>
      <c r="E29" s="29"/>
      <c r="F29" s="16" t="str">
        <f t="shared" si="24"/>
        <v/>
      </c>
      <c r="G29" s="33" t="str">
        <f t="shared" si="25"/>
        <v/>
      </c>
      <c r="H29" s="28"/>
      <c r="I29" s="42"/>
      <c r="J29" s="29"/>
      <c r="K29" s="16" t="str">
        <f t="shared" si="26"/>
        <v/>
      </c>
      <c r="L29" s="33" t="str">
        <f t="shared" si="27"/>
        <v/>
      </c>
      <c r="M29" s="7">
        <f t="shared" si="28"/>
        <v>0</v>
      </c>
      <c r="N29" s="7">
        <f t="shared" si="29"/>
        <v>0</v>
      </c>
      <c r="O29" s="31">
        <f>M29-N29</f>
        <v>0</v>
      </c>
      <c r="P29" s="2"/>
      <c r="Q29" s="1" t="e">
        <f t="shared" si="6"/>
        <v>#VALUE!</v>
      </c>
      <c r="R29" s="1" t="e">
        <f t="shared" si="7"/>
        <v>#VALUE!</v>
      </c>
      <c r="S29" s="61" t="s">
        <v>39</v>
      </c>
      <c r="T29" s="61"/>
      <c r="U29" s="61"/>
    </row>
    <row r="30" spans="2:23" ht="16.149999999999999" customHeight="1">
      <c r="B30" s="37" t="s">
        <v>51</v>
      </c>
      <c r="C30" s="10"/>
      <c r="D30" s="26"/>
      <c r="E30" s="54"/>
      <c r="F30" s="55"/>
      <c r="G30" s="19"/>
      <c r="H30" s="10"/>
      <c r="I30" s="26"/>
      <c r="J30" s="54"/>
      <c r="K30" s="55"/>
      <c r="L30" s="19"/>
      <c r="M30" s="7">
        <f>SUM(M27:M29)</f>
        <v>0</v>
      </c>
      <c r="N30" s="7">
        <f>SUM(N27:N29)</f>
        <v>0</v>
      </c>
      <c r="O30" s="7">
        <f>+M30-N30</f>
        <v>0</v>
      </c>
      <c r="P30" s="32" t="str">
        <f>IFERROR(ROUNDDOWN(O30/M30,4),"")</f>
        <v/>
      </c>
      <c r="Q30" s="1" t="str">
        <f>IF(ROUND(E30*G30,0)=M30,"OK","NG")</f>
        <v>OK</v>
      </c>
      <c r="R30" s="1" t="str">
        <f t="shared" si="7"/>
        <v>OK</v>
      </c>
      <c r="S30" s="61"/>
      <c r="T30" s="61"/>
      <c r="U30" s="61"/>
    </row>
    <row r="31" spans="2:23" ht="16.149999999999999" customHeight="1">
      <c r="B31" s="45" t="s">
        <v>38</v>
      </c>
      <c r="C31" s="39"/>
      <c r="D31" s="42"/>
      <c r="E31" s="29"/>
      <c r="F31" s="16" t="str">
        <f>IFERROR(VLOOKUP(D31,S$12:V$22,4,FALSE),"")</f>
        <v/>
      </c>
      <c r="G31" s="33" t="str">
        <f>IFERROR(VLOOKUP(D31,S$12:V$22,2,FALSE),"")</f>
        <v/>
      </c>
      <c r="H31" s="39"/>
      <c r="I31" s="42"/>
      <c r="J31" s="29"/>
      <c r="K31" s="16" t="str">
        <f>IFERROR(VLOOKUP(I31,S$12:V$22,4,FALSE),"")</f>
        <v/>
      </c>
      <c r="L31" s="33" t="str">
        <f>IFERROR(VLOOKUP(I31,S$12:V$22,2,FALSE),"")</f>
        <v/>
      </c>
      <c r="M31" s="7">
        <f>IF(E31=0,0,E31*VLOOKUP(D31,S$10:T$22,2,FALSE))</f>
        <v>0</v>
      </c>
      <c r="N31" s="7">
        <f>IF(J31=0,0,J31*VLOOKUP(I31,S$10:T$22,2,FALSE))</f>
        <v>0</v>
      </c>
      <c r="O31" s="7">
        <f>M31-N31</f>
        <v>0</v>
      </c>
      <c r="P31" s="2"/>
      <c r="Q31" s="1" t="e">
        <f t="shared" si="6"/>
        <v>#VALUE!</v>
      </c>
      <c r="R31" s="1" t="e">
        <f t="shared" si="7"/>
        <v>#VALUE!</v>
      </c>
      <c r="S31" s="61"/>
      <c r="T31" s="61"/>
      <c r="U31" s="61"/>
    </row>
    <row r="32" spans="2:23" ht="16.149999999999999" customHeight="1">
      <c r="B32" s="46"/>
      <c r="C32" s="39"/>
      <c r="D32" s="42"/>
      <c r="E32" s="29"/>
      <c r="F32" s="16" t="str">
        <f t="shared" ref="F32:F33" si="30">IFERROR(VLOOKUP(D32,S$12:V$22,4,FALSE),"")</f>
        <v/>
      </c>
      <c r="G32" s="33" t="str">
        <f t="shared" ref="G32:G33" si="31">IFERROR(VLOOKUP(D32,S$12:V$22,2,FALSE),"")</f>
        <v/>
      </c>
      <c r="H32" s="39"/>
      <c r="I32" s="42"/>
      <c r="J32" s="29"/>
      <c r="K32" s="16" t="str">
        <f t="shared" ref="K32:K33" si="32">IFERROR(VLOOKUP(I32,S$12:V$22,4,FALSE),"")</f>
        <v/>
      </c>
      <c r="L32" s="33" t="str">
        <f t="shared" ref="L32:L33" si="33">IFERROR(VLOOKUP(I32,S$12:V$22,2,FALSE),"")</f>
        <v/>
      </c>
      <c r="M32" s="7">
        <f t="shared" ref="M32:M33" si="34">IF(E32=0,0,E32*VLOOKUP(D32,S$10:T$22,2,FALSE))</f>
        <v>0</v>
      </c>
      <c r="N32" s="7">
        <f t="shared" ref="N32:N33" si="35">IF(J32=0,0,J32*VLOOKUP(I32,S$10:T$22,2,FALSE))</f>
        <v>0</v>
      </c>
      <c r="O32" s="7">
        <f t="shared" ref="O32:O33" si="36">M32-N32</f>
        <v>0</v>
      </c>
      <c r="P32" s="2"/>
      <c r="Q32" s="1" t="e">
        <f t="shared" si="6"/>
        <v>#VALUE!</v>
      </c>
      <c r="R32" s="1" t="e">
        <f t="shared" si="7"/>
        <v>#VALUE!</v>
      </c>
    </row>
    <row r="33" spans="2:18" ht="16.149999999999999" customHeight="1">
      <c r="B33" s="47"/>
      <c r="C33" s="39"/>
      <c r="D33" s="42"/>
      <c r="E33" s="29"/>
      <c r="F33" s="16" t="str">
        <f t="shared" si="30"/>
        <v/>
      </c>
      <c r="G33" s="33" t="str">
        <f t="shared" si="31"/>
        <v/>
      </c>
      <c r="H33" s="39"/>
      <c r="I33" s="42"/>
      <c r="J33" s="29"/>
      <c r="K33" s="16" t="str">
        <f t="shared" si="32"/>
        <v/>
      </c>
      <c r="L33" s="33" t="str">
        <f t="shared" si="33"/>
        <v/>
      </c>
      <c r="M33" s="7">
        <f t="shared" si="34"/>
        <v>0</v>
      </c>
      <c r="N33" s="7">
        <f t="shared" si="35"/>
        <v>0</v>
      </c>
      <c r="O33" s="7">
        <f t="shared" si="36"/>
        <v>0</v>
      </c>
      <c r="P33" s="2"/>
      <c r="Q33" s="1" t="e">
        <f t="shared" si="6"/>
        <v>#VALUE!</v>
      </c>
      <c r="R33" s="1" t="e">
        <f t="shared" si="7"/>
        <v>#VALUE!</v>
      </c>
    </row>
    <row r="34" spans="2:18" ht="16.5" customHeight="1">
      <c r="B34" s="37" t="s">
        <v>51</v>
      </c>
      <c r="C34" s="10"/>
      <c r="D34" s="26"/>
      <c r="E34" s="52"/>
      <c r="F34" s="53"/>
      <c r="G34" s="19"/>
      <c r="H34" s="10"/>
      <c r="I34" s="26"/>
      <c r="J34" s="52"/>
      <c r="K34" s="53"/>
      <c r="L34" s="19"/>
      <c r="M34" s="7">
        <f>SUM(M31:M33)</f>
        <v>0</v>
      </c>
      <c r="N34" s="7">
        <f>SUM(N31:N33)</f>
        <v>0</v>
      </c>
      <c r="O34" s="7">
        <f>+M34-N34</f>
        <v>0</v>
      </c>
      <c r="P34" s="32" t="str">
        <f>IFERROR(ROUNDDOWN(O34/M34,4),"")</f>
        <v/>
      </c>
    </row>
    <row r="35" spans="2:18" ht="16.5" customHeight="1">
      <c r="B35" s="11" t="s">
        <v>5</v>
      </c>
      <c r="C35" s="2"/>
      <c r="D35" s="27"/>
      <c r="E35" s="12"/>
      <c r="F35" s="17"/>
      <c r="G35" s="17"/>
      <c r="H35" s="2"/>
      <c r="I35" s="27"/>
      <c r="J35" s="12"/>
      <c r="K35" s="17"/>
      <c r="L35" s="17"/>
      <c r="M35" s="8">
        <f>M19+M26+M30+M34</f>
        <v>0</v>
      </c>
      <c r="N35" s="8">
        <f>N19+N26+N30+N34</f>
        <v>0</v>
      </c>
      <c r="O35" s="18">
        <f>+M35-N35</f>
        <v>0</v>
      </c>
      <c r="P35" s="32" t="str">
        <f>IFERROR(ROUNDDOWN(O35/M35,4),"")</f>
        <v/>
      </c>
    </row>
    <row r="36" spans="2:18" ht="16.5" customHeight="1">
      <c r="B36" s="6"/>
      <c r="C36" s="2"/>
      <c r="D36" s="27"/>
      <c r="E36" s="12"/>
      <c r="F36" s="17"/>
      <c r="G36" s="17"/>
      <c r="H36" s="2"/>
      <c r="I36" s="27"/>
      <c r="J36" s="12"/>
      <c r="K36" s="17"/>
      <c r="L36" s="17"/>
      <c r="M36" s="2"/>
      <c r="N36" s="3" t="s">
        <v>11</v>
      </c>
      <c r="O36" s="38" t="s">
        <v>16</v>
      </c>
      <c r="P36" s="40" t="s">
        <v>52</v>
      </c>
    </row>
    <row r="37" spans="2:18" ht="16.5" customHeight="1">
      <c r="O37" s="4" t="s">
        <v>11</v>
      </c>
      <c r="P37" s="4"/>
    </row>
    <row r="38" spans="2:18" ht="16.5" customHeight="1"/>
    <row r="39" spans="2:18" ht="25.5" customHeight="1"/>
  </sheetData>
  <sheetProtection algorithmName="SHA-512" hashValue="Fzds0MUkMmTaOXr+ShGrHl8hsKxlD/53h2U4EPdT7vZXwHbOIjcM9uEsPlESc01rvN6us6pOD7qUW+D+D8B3LA==" saltValue="/NTpbWMFDwCCdeUq+JqqjQ==" spinCount="100000" sheet="1" objects="1" scenarios="1"/>
  <autoFilter ref="S10:W10" xr:uid="{412BA18D-A8CB-45F2-9407-D967A64B80D7}">
    <sortState xmlns:xlrd2="http://schemas.microsoft.com/office/spreadsheetml/2017/richdata2" ref="S11:W35">
      <sortCondition ref="S10"/>
    </sortState>
  </autoFilter>
  <mergeCells count="31">
    <mergeCell ref="S29:U31"/>
    <mergeCell ref="I9:I10"/>
    <mergeCell ref="H9:H10"/>
    <mergeCell ref="O8:O9"/>
    <mergeCell ref="E9:F10"/>
    <mergeCell ref="G9:G10"/>
    <mergeCell ref="L9:L10"/>
    <mergeCell ref="H8:L8"/>
    <mergeCell ref="C8:G8"/>
    <mergeCell ref="C9:C10"/>
    <mergeCell ref="D9:D10"/>
    <mergeCell ref="P8:P9"/>
    <mergeCell ref="M8:N9"/>
    <mergeCell ref="K1:L1"/>
    <mergeCell ref="M1:O1"/>
    <mergeCell ref="C3:M6"/>
    <mergeCell ref="J34:K34"/>
    <mergeCell ref="E34:F34"/>
    <mergeCell ref="E30:F30"/>
    <mergeCell ref="J30:K30"/>
    <mergeCell ref="E19:F19"/>
    <mergeCell ref="J19:K19"/>
    <mergeCell ref="E26:F26"/>
    <mergeCell ref="J26:K26"/>
    <mergeCell ref="J9:K10"/>
    <mergeCell ref="B31:B33"/>
    <mergeCell ref="B27:B29"/>
    <mergeCell ref="B20:B25"/>
    <mergeCell ref="B11:B18"/>
    <mergeCell ref="B7:D7"/>
    <mergeCell ref="B9:B10"/>
  </mergeCells>
  <phoneticPr fontId="2"/>
  <dataValidations count="1">
    <dataValidation type="list" allowBlank="1" showInputMessage="1" showErrorMessage="1" sqref="D11:D18 I11:I18 I20:I25 I31:I33 D31:D33 D20:D25 D27:D29 I27:I29" xr:uid="{0BA7ED08-E279-4E42-BA44-BDEB4EB28D39}">
      <formula1>$S$12:$S$22</formula1>
    </dataValidation>
  </dataValidations>
  <pageMargins left="1.1023622047244095" right="0.70866141732283472" top="0.55118110236220474" bottom="0.55118110236220474" header="0" footer="0"/>
  <pageSetup paperSize="9" scale="81" orientation="landscape" r:id="rId1"/>
  <rowBreaks count="5" manualBreakCount="5">
    <brk id="7" min="1" max="15" man="1"/>
    <brk id="9" max="16383" man="1"/>
    <brk id="26" min="1" max="15" man="1"/>
    <brk id="25" max="16383" man="1"/>
    <brk id="34" max="16383" man="1"/>
  </rowBreaks>
  <colBreaks count="3" manualBreakCount="3">
    <brk id="2" max="37" man="1"/>
    <brk id="5" max="37" man="1"/>
    <brk id="1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C042-186D-4515-AF2E-42D2D1CB9D92}">
  <sheetPr codeName="Sheet2"/>
  <dimension ref="A1"/>
  <sheetViews>
    <sheetView workbookViewId="0">
      <selection activeCell="J15" sqref="J15"/>
    </sheetView>
  </sheetViews>
  <sheetFormatPr defaultRowHeight="18.75"/>
  <cols>
    <col min="3" max="3" width="18.125" customWidth="1"/>
    <col min="4" max="4" width="11.5" customWidth="1"/>
    <col min="5" max="5" width="16.875" customWidth="1"/>
  </cols>
  <sheetData/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 N</dc:creator>
  <cp:lastModifiedBy>user</cp:lastModifiedBy>
  <cp:lastPrinted>2025-06-02T06:55:01Z</cp:lastPrinted>
  <dcterms:created xsi:type="dcterms:W3CDTF">2017-04-17T08:29:54Z</dcterms:created>
  <dcterms:modified xsi:type="dcterms:W3CDTF">2025-06-09T04:13:22Z</dcterms:modified>
</cp:coreProperties>
</file>