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File-sv\共有\総務Ｇ\事業報告(間接補助事業者→環境省）\R5年度事業完了対象者\報告様式(HP) R5事業完了者\修正\"/>
    </mc:Choice>
  </mc:AlternateContent>
  <xr:revisionPtr revIDLastSave="0" documentId="8_{89FD9ED5-2858-4AA3-A2B2-D1110F1C61BA}" xr6:coauthVersionLast="47" xr6:coauthVersionMax="47" xr10:uidLastSave="{00000000-0000-0000-0000-000000000000}"/>
  <bookViews>
    <workbookView xWindow="-120" yWindow="-120" windowWidth="29040" windowHeight="15720" tabRatio="647" xr2:uid="{00000000-000D-0000-FFFF-FFFF00000000}"/>
  </bookViews>
  <sheets>
    <sheet name="※注意事項" sheetId="6" r:id="rId1"/>
    <sheet name="事業報告書" sheetId="1" r:id="rId2"/>
    <sheet name="別紙1" sheetId="4" r:id="rId3"/>
    <sheet name="実績評価" sheetId="2" r:id="rId4"/>
    <sheet name="月別実績（1回目）" sheetId="3" r:id="rId5"/>
    <sheet name="月別実績（2回目）" sheetId="10" r:id="rId6"/>
    <sheet name="月別実績（3回目）" sheetId="11" r:id="rId7"/>
    <sheet name="未評価技術の導入評価" sheetId="13" r:id="rId8"/>
    <sheet name="設備・計量区分" sheetId="5" r:id="rId9"/>
    <sheet name="未評価技術等" sheetId="12" state="hidden" r:id="rId10"/>
  </sheets>
  <definedNames>
    <definedName name="_xlnm.Print_Area" localSheetId="0">※注意事項!$B$1:$B$46</definedName>
    <definedName name="_xlnm.Print_Area" localSheetId="4">'月別実績（1回目）'!$B$1:$V$252</definedName>
    <definedName name="_xlnm.Print_Area" localSheetId="5">'月別実績（2回目）'!$B$1:$V$252</definedName>
    <definedName name="_xlnm.Print_Area" localSheetId="6">'月別実績（3回目）'!$B$1:$V$252</definedName>
    <definedName name="_xlnm.Print_Area" localSheetId="1">事業報告書!$A$1:$P$38</definedName>
    <definedName name="_xlnm.Print_Area" localSheetId="3">実績評価!$A$1:$N$88</definedName>
    <definedName name="_xlnm.Print_Area" localSheetId="2">別紙1!$A$1:$P$75</definedName>
    <definedName name="_xlnm.Print_Area" localSheetId="7">未評価技術の導入評価!$B$3:$J$33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9" i="2" l="1"/>
  <c r="D49" i="2"/>
  <c r="D66" i="2"/>
  <c r="F42" i="11"/>
  <c r="G42" i="11"/>
  <c r="H42" i="11"/>
  <c r="I42" i="11"/>
  <c r="J42" i="11"/>
  <c r="K42" i="11"/>
  <c r="L42" i="11"/>
  <c r="M42" i="11"/>
  <c r="N42" i="11"/>
  <c r="O42" i="11"/>
  <c r="P42" i="11"/>
  <c r="E42" i="11"/>
  <c r="F42" i="10"/>
  <c r="G42" i="10"/>
  <c r="H42" i="10"/>
  <c r="I42" i="10"/>
  <c r="J42" i="10"/>
  <c r="K42" i="10"/>
  <c r="L42" i="10"/>
  <c r="M42" i="10"/>
  <c r="N42" i="10"/>
  <c r="O42" i="10"/>
  <c r="P42" i="10"/>
  <c r="E42" i="10"/>
  <c r="Q40" i="3"/>
  <c r="F151" i="10"/>
  <c r="G151" i="10"/>
  <c r="H151" i="10"/>
  <c r="I151" i="10"/>
  <c r="J151" i="10"/>
  <c r="K151" i="10"/>
  <c r="L151" i="10"/>
  <c r="M151" i="10"/>
  <c r="N151" i="10"/>
  <c r="O151" i="10"/>
  <c r="P151" i="10"/>
  <c r="F151" i="11"/>
  <c r="G151" i="11"/>
  <c r="H151" i="11"/>
  <c r="I151" i="11"/>
  <c r="J151" i="11"/>
  <c r="K151" i="11"/>
  <c r="L151" i="11"/>
  <c r="M151" i="11"/>
  <c r="N151" i="11"/>
  <c r="O151" i="11"/>
  <c r="P151" i="11"/>
  <c r="F151" i="3"/>
  <c r="G151" i="3"/>
  <c r="H151" i="3"/>
  <c r="I151" i="3"/>
  <c r="J151" i="3"/>
  <c r="K151" i="3"/>
  <c r="L151" i="3"/>
  <c r="M151" i="3"/>
  <c r="N151" i="3"/>
  <c r="O151" i="3"/>
  <c r="P151" i="3"/>
  <c r="E151" i="10"/>
  <c r="E151" i="11"/>
  <c r="E151" i="3"/>
  <c r="Q44" i="10"/>
  <c r="Q44" i="11"/>
  <c r="Q44" i="3"/>
  <c r="Q43" i="10"/>
  <c r="Q43" i="11"/>
  <c r="Q43" i="3"/>
  <c r="Q151" i="3" l="1"/>
  <c r="Q151" i="11"/>
  <c r="Q151" i="10"/>
  <c r="C61" i="4"/>
  <c r="C70" i="4" s="1"/>
  <c r="C36" i="4"/>
  <c r="C45" i="4" s="1"/>
  <c r="C11" i="4"/>
  <c r="C20" i="4" s="1"/>
  <c r="P171" i="11"/>
  <c r="Q135" i="11"/>
  <c r="Q103" i="11"/>
  <c r="F10" i="2" l="1"/>
  <c r="E10" i="2"/>
  <c r="B2" i="2"/>
  <c r="I33" i="2"/>
  <c r="U46" i="10" l="1"/>
  <c r="U46" i="11"/>
  <c r="U46" i="3"/>
  <c r="U45" i="10"/>
  <c r="U45" i="11"/>
  <c r="U45" i="3"/>
  <c r="U43" i="10"/>
  <c r="U43" i="11"/>
  <c r="U43" i="3"/>
  <c r="U42" i="10"/>
  <c r="U42" i="11"/>
  <c r="U42" i="3"/>
  <c r="U41" i="10"/>
  <c r="U41" i="11"/>
  <c r="U41" i="3"/>
  <c r="U40" i="10"/>
  <c r="U40" i="11"/>
  <c r="U40" i="3"/>
  <c r="U22" i="10"/>
  <c r="U22" i="11"/>
  <c r="U22" i="3"/>
  <c r="U21" i="10"/>
  <c r="U21" i="11"/>
  <c r="U21" i="3"/>
  <c r="U20" i="10"/>
  <c r="U20" i="11"/>
  <c r="U20" i="3"/>
  <c r="U18" i="10"/>
  <c r="U18" i="11"/>
  <c r="U18" i="3"/>
  <c r="U17" i="10"/>
  <c r="U17" i="11"/>
  <c r="U17" i="3"/>
  <c r="U16" i="10"/>
  <c r="U16" i="11"/>
  <c r="U16" i="3"/>
  <c r="F107" i="11" l="1"/>
  <c r="G107" i="11"/>
  <c r="H107" i="11"/>
  <c r="I107" i="11"/>
  <c r="J107" i="11"/>
  <c r="K107" i="11"/>
  <c r="L107" i="11"/>
  <c r="M107" i="11"/>
  <c r="N107" i="11"/>
  <c r="O107" i="11"/>
  <c r="P107" i="11"/>
  <c r="F107" i="10"/>
  <c r="G107" i="10"/>
  <c r="H107" i="10"/>
  <c r="I107" i="10"/>
  <c r="J107" i="10"/>
  <c r="K107" i="10"/>
  <c r="L107" i="10"/>
  <c r="M107" i="10"/>
  <c r="N107" i="10"/>
  <c r="O107" i="10"/>
  <c r="P107" i="10"/>
  <c r="E107" i="11"/>
  <c r="E107" i="10"/>
  <c r="F106" i="11"/>
  <c r="G106" i="11"/>
  <c r="H106" i="11"/>
  <c r="I106" i="11"/>
  <c r="J106" i="11"/>
  <c r="K106" i="11"/>
  <c r="L106" i="11"/>
  <c r="M106" i="11"/>
  <c r="N106" i="11"/>
  <c r="O106" i="11"/>
  <c r="P106" i="11"/>
  <c r="F106" i="10"/>
  <c r="G106" i="10"/>
  <c r="H106" i="10"/>
  <c r="I106" i="10"/>
  <c r="J106" i="10"/>
  <c r="K106" i="10"/>
  <c r="L106" i="10"/>
  <c r="M106" i="10"/>
  <c r="N106" i="10"/>
  <c r="O106" i="10"/>
  <c r="P106" i="10"/>
  <c r="E106" i="11"/>
  <c r="E106" i="10"/>
  <c r="G105" i="11"/>
  <c r="H105" i="11"/>
  <c r="I105" i="11"/>
  <c r="J105" i="11"/>
  <c r="K105" i="11"/>
  <c r="L105" i="11"/>
  <c r="M105" i="11"/>
  <c r="N105" i="11"/>
  <c r="O105" i="11"/>
  <c r="P105" i="11"/>
  <c r="G105" i="10"/>
  <c r="H105" i="10"/>
  <c r="I105" i="10"/>
  <c r="J105" i="10"/>
  <c r="K105" i="10"/>
  <c r="L105" i="10"/>
  <c r="M105" i="10"/>
  <c r="N105" i="10"/>
  <c r="O105" i="10"/>
  <c r="P105" i="10"/>
  <c r="F105" i="11"/>
  <c r="E105" i="11"/>
  <c r="Q61" i="11"/>
  <c r="E161" i="11" s="1"/>
  <c r="Q62" i="11"/>
  <c r="F161" i="11" s="1"/>
  <c r="Q63" i="11"/>
  <c r="G161" i="11" s="1"/>
  <c r="Q61" i="10"/>
  <c r="E161" i="10" s="1"/>
  <c r="Q62" i="10"/>
  <c r="F161" i="10" s="1"/>
  <c r="Q63" i="10"/>
  <c r="G161" i="10" s="1"/>
  <c r="F106" i="3"/>
  <c r="G106" i="3"/>
  <c r="H106" i="3"/>
  <c r="I106" i="3"/>
  <c r="J106" i="3"/>
  <c r="K106" i="3"/>
  <c r="L106" i="3"/>
  <c r="M106" i="3"/>
  <c r="N106" i="3"/>
  <c r="O106" i="3"/>
  <c r="P106" i="3"/>
  <c r="F107" i="3"/>
  <c r="G107" i="3"/>
  <c r="H107" i="3"/>
  <c r="I107" i="3"/>
  <c r="J107" i="3"/>
  <c r="K107" i="3"/>
  <c r="L107" i="3"/>
  <c r="M107" i="3"/>
  <c r="N107" i="3"/>
  <c r="O107" i="3"/>
  <c r="P107" i="3"/>
  <c r="E107" i="3"/>
  <c r="E106" i="3"/>
  <c r="F105" i="3"/>
  <c r="G105" i="3"/>
  <c r="H105" i="3"/>
  <c r="I105" i="3"/>
  <c r="J105" i="3"/>
  <c r="K105" i="3"/>
  <c r="L105" i="3"/>
  <c r="M105" i="3"/>
  <c r="N105" i="3"/>
  <c r="O105" i="3"/>
  <c r="E105" i="3"/>
  <c r="Q61" i="3"/>
  <c r="Q62" i="3"/>
  <c r="F161" i="3" s="1"/>
  <c r="Q63" i="3"/>
  <c r="G161" i="3" s="1"/>
  <c r="E161" i="3" l="1"/>
  <c r="W61" i="3"/>
  <c r="F105" i="10"/>
  <c r="E105" i="10"/>
  <c r="P105" i="3" l="1"/>
  <c r="C27" i="1" l="1"/>
  <c r="D11" i="2" l="1"/>
  <c r="D27" i="1" l="1"/>
  <c r="U214" i="10" l="1"/>
  <c r="U171" i="10"/>
  <c r="U135" i="10"/>
  <c r="U103" i="10"/>
  <c r="U36" i="11"/>
  <c r="U36" i="10"/>
  <c r="U214" i="3"/>
  <c r="U171" i="3"/>
  <c r="U135" i="3"/>
  <c r="U103" i="3"/>
  <c r="U36" i="3"/>
  <c r="N72" i="2"/>
  <c r="N54" i="2"/>
  <c r="N37" i="2"/>
  <c r="N18" i="2"/>
  <c r="U1" i="11" l="1"/>
  <c r="U1" i="10"/>
  <c r="U1" i="3"/>
  <c r="P51" i="4" l="1"/>
  <c r="P26" i="4"/>
  <c r="P1" i="4"/>
  <c r="F74" i="4" l="1"/>
  <c r="F81" i="2" l="1"/>
  <c r="F80" i="2"/>
  <c r="F79" i="2"/>
  <c r="F78" i="2"/>
  <c r="F77" i="2"/>
  <c r="F76" i="2"/>
  <c r="F75" i="2"/>
  <c r="D81" i="2"/>
  <c r="D80" i="2"/>
  <c r="D79" i="2"/>
  <c r="C81" i="2"/>
  <c r="C80" i="2"/>
  <c r="C79" i="2"/>
  <c r="D78" i="2"/>
  <c r="C78" i="2"/>
  <c r="D77" i="2"/>
  <c r="C77" i="2"/>
  <c r="D75" i="2"/>
  <c r="D76" i="2"/>
  <c r="C76" i="2"/>
  <c r="C75" i="2"/>
  <c r="N41" i="2"/>
  <c r="F49" i="4" s="1"/>
  <c r="H41" i="2"/>
  <c r="F24" i="4" s="1"/>
  <c r="N23" i="2"/>
  <c r="P244" i="11"/>
  <c r="O244" i="11"/>
  <c r="N244" i="11"/>
  <c r="M244" i="11"/>
  <c r="L244" i="11"/>
  <c r="K244" i="11"/>
  <c r="J244" i="11"/>
  <c r="I244" i="11"/>
  <c r="H244" i="11"/>
  <c r="G244" i="11"/>
  <c r="F244" i="11"/>
  <c r="E244" i="11"/>
  <c r="C243" i="11"/>
  <c r="P236" i="11"/>
  <c r="O236" i="11"/>
  <c r="N236" i="11"/>
  <c r="M236" i="11"/>
  <c r="L236" i="11"/>
  <c r="K236" i="11"/>
  <c r="J236" i="11"/>
  <c r="I236" i="11"/>
  <c r="H236" i="11"/>
  <c r="G236" i="11"/>
  <c r="F236" i="11"/>
  <c r="E236" i="11"/>
  <c r="P235" i="11"/>
  <c r="O235" i="11"/>
  <c r="N235" i="11"/>
  <c r="M235" i="11"/>
  <c r="L235" i="11"/>
  <c r="K235" i="11"/>
  <c r="J235" i="11"/>
  <c r="I235" i="11"/>
  <c r="H235" i="11"/>
  <c r="G235" i="11"/>
  <c r="F235" i="11"/>
  <c r="E235" i="11"/>
  <c r="P234" i="11"/>
  <c r="O234" i="11"/>
  <c r="N234" i="11"/>
  <c r="M234" i="11"/>
  <c r="L234" i="11"/>
  <c r="K234" i="11"/>
  <c r="J234" i="11"/>
  <c r="I234" i="11"/>
  <c r="H234" i="11"/>
  <c r="G234" i="11"/>
  <c r="F234" i="11"/>
  <c r="E234" i="11"/>
  <c r="C225" i="11"/>
  <c r="C199" i="11"/>
  <c r="P184" i="11"/>
  <c r="O173" i="11"/>
  <c r="N173" i="11"/>
  <c r="O170" i="11"/>
  <c r="N170" i="11"/>
  <c r="O169" i="11"/>
  <c r="K147" i="11" s="1"/>
  <c r="N169" i="11"/>
  <c r="H199" i="11" s="1"/>
  <c r="M169" i="11"/>
  <c r="K198" i="11" s="1"/>
  <c r="H169" i="11"/>
  <c r="P193" i="11" s="1"/>
  <c r="G169" i="11"/>
  <c r="F169" i="11"/>
  <c r="E169" i="11"/>
  <c r="O159" i="11"/>
  <c r="N159" i="11"/>
  <c r="O158" i="11"/>
  <c r="N158" i="11"/>
  <c r="C147" i="11"/>
  <c r="C146" i="11"/>
  <c r="P121" i="11"/>
  <c r="O121" i="11"/>
  <c r="N121" i="11"/>
  <c r="M121" i="11"/>
  <c r="L121" i="11"/>
  <c r="K121" i="11"/>
  <c r="J121" i="11"/>
  <c r="I121" i="11"/>
  <c r="H121" i="11"/>
  <c r="G121" i="11"/>
  <c r="F121" i="11"/>
  <c r="E121" i="11"/>
  <c r="P120" i="11"/>
  <c r="O120" i="11"/>
  <c r="N120" i="11"/>
  <c r="M120" i="11"/>
  <c r="L120" i="11"/>
  <c r="K120" i="11"/>
  <c r="J120" i="11"/>
  <c r="I120" i="11"/>
  <c r="H120" i="11"/>
  <c r="G120" i="11"/>
  <c r="F120" i="11"/>
  <c r="E120" i="11"/>
  <c r="P119" i="11"/>
  <c r="P150" i="11" s="1"/>
  <c r="P152" i="11" s="1"/>
  <c r="O119" i="11"/>
  <c r="O150" i="11" s="1"/>
  <c r="O152" i="11" s="1"/>
  <c r="N119" i="11"/>
  <c r="N150" i="11" s="1"/>
  <c r="N152" i="11" s="1"/>
  <c r="M119" i="11"/>
  <c r="M150" i="11" s="1"/>
  <c r="M152" i="11" s="1"/>
  <c r="L119" i="11"/>
  <c r="L150" i="11" s="1"/>
  <c r="L152" i="11" s="1"/>
  <c r="K119" i="11"/>
  <c r="K150" i="11" s="1"/>
  <c r="K152" i="11" s="1"/>
  <c r="J119" i="11"/>
  <c r="J150" i="11" s="1"/>
  <c r="J152" i="11" s="1"/>
  <c r="I119" i="11"/>
  <c r="I150" i="11" s="1"/>
  <c r="I152" i="11" s="1"/>
  <c r="H119" i="11"/>
  <c r="H150" i="11" s="1"/>
  <c r="H152" i="11" s="1"/>
  <c r="G119" i="11"/>
  <c r="G150" i="11" s="1"/>
  <c r="G152" i="11" s="1"/>
  <c r="F119" i="11"/>
  <c r="F150" i="11" s="1"/>
  <c r="F152" i="11" s="1"/>
  <c r="E119" i="11"/>
  <c r="E150" i="11" s="1"/>
  <c r="E152" i="11" s="1"/>
  <c r="P117" i="11"/>
  <c r="O117" i="11"/>
  <c r="N117" i="11"/>
  <c r="M117" i="11"/>
  <c r="L117" i="11"/>
  <c r="K117" i="11"/>
  <c r="J117" i="11"/>
  <c r="I117" i="11"/>
  <c r="H117" i="11"/>
  <c r="G117" i="11"/>
  <c r="F117" i="11"/>
  <c r="E117" i="11"/>
  <c r="P116" i="11"/>
  <c r="O116" i="11"/>
  <c r="N116" i="11"/>
  <c r="M116" i="11"/>
  <c r="L116" i="11"/>
  <c r="K116" i="11"/>
  <c r="J116" i="11"/>
  <c r="I116" i="11"/>
  <c r="H116" i="11"/>
  <c r="G116" i="11"/>
  <c r="F116" i="11"/>
  <c r="E116" i="11"/>
  <c r="P115" i="11"/>
  <c r="O115" i="11"/>
  <c r="N115" i="11"/>
  <c r="M115" i="11"/>
  <c r="L115" i="11"/>
  <c r="K115" i="11"/>
  <c r="J115" i="11"/>
  <c r="I115" i="11"/>
  <c r="H115" i="11"/>
  <c r="G115" i="11"/>
  <c r="F115" i="11"/>
  <c r="E115" i="11"/>
  <c r="D115" i="11"/>
  <c r="C115" i="11"/>
  <c r="P114" i="11"/>
  <c r="O114" i="11"/>
  <c r="N114" i="11"/>
  <c r="M114" i="11"/>
  <c r="L114" i="11"/>
  <c r="K114" i="11"/>
  <c r="J114" i="11"/>
  <c r="I114" i="11"/>
  <c r="H114" i="11"/>
  <c r="G114" i="11"/>
  <c r="F114" i="11"/>
  <c r="E114" i="11"/>
  <c r="D114" i="11"/>
  <c r="C114" i="11"/>
  <c r="P113" i="11"/>
  <c r="O113" i="11"/>
  <c r="N113" i="11"/>
  <c r="M113" i="11"/>
  <c r="L113" i="11"/>
  <c r="K113" i="11"/>
  <c r="J113" i="11"/>
  <c r="I113" i="11"/>
  <c r="H113" i="11"/>
  <c r="G113" i="11"/>
  <c r="F113" i="11"/>
  <c r="E113" i="11"/>
  <c r="P112" i="11"/>
  <c r="O112" i="11"/>
  <c r="N112" i="11"/>
  <c r="M112" i="11"/>
  <c r="L112" i="11"/>
  <c r="K112" i="11"/>
  <c r="J112" i="11"/>
  <c r="I112" i="11"/>
  <c r="H112" i="11"/>
  <c r="G112" i="11"/>
  <c r="F112" i="11"/>
  <c r="E112" i="11"/>
  <c r="P111" i="11"/>
  <c r="O111" i="11"/>
  <c r="N111" i="11"/>
  <c r="M111" i="11"/>
  <c r="L111" i="11"/>
  <c r="K111" i="11"/>
  <c r="J111" i="11"/>
  <c r="I111" i="11"/>
  <c r="H111" i="11"/>
  <c r="G111" i="11"/>
  <c r="F111" i="11"/>
  <c r="E111" i="11"/>
  <c r="P110" i="11"/>
  <c r="O110" i="11"/>
  <c r="N110" i="11"/>
  <c r="M110" i="11"/>
  <c r="L110" i="11"/>
  <c r="K110" i="11"/>
  <c r="J110" i="11"/>
  <c r="I110" i="11"/>
  <c r="H110" i="11"/>
  <c r="G110" i="11"/>
  <c r="F110" i="11"/>
  <c r="E110" i="11"/>
  <c r="P109" i="11"/>
  <c r="O109" i="11"/>
  <c r="N109" i="11"/>
  <c r="M109" i="11"/>
  <c r="L109" i="11"/>
  <c r="K109" i="11"/>
  <c r="J109" i="11"/>
  <c r="I109" i="11"/>
  <c r="H109" i="11"/>
  <c r="G109" i="11"/>
  <c r="F109" i="11"/>
  <c r="E109" i="11"/>
  <c r="P108" i="11"/>
  <c r="O108" i="11"/>
  <c r="N108" i="11"/>
  <c r="M108" i="11"/>
  <c r="L108" i="11"/>
  <c r="K108" i="11"/>
  <c r="J108" i="11"/>
  <c r="I108" i="11"/>
  <c r="H108" i="11"/>
  <c r="G108" i="11"/>
  <c r="F108" i="11"/>
  <c r="E108" i="11"/>
  <c r="P127" i="11"/>
  <c r="O127" i="11"/>
  <c r="N127" i="11"/>
  <c r="M127" i="11"/>
  <c r="L127" i="11"/>
  <c r="K127" i="11"/>
  <c r="J127" i="11"/>
  <c r="I127" i="11"/>
  <c r="H127" i="11"/>
  <c r="G127" i="11"/>
  <c r="F127" i="11"/>
  <c r="P126" i="11"/>
  <c r="O126" i="11"/>
  <c r="N126" i="11"/>
  <c r="M126" i="11"/>
  <c r="L126" i="11"/>
  <c r="K126" i="11"/>
  <c r="J126" i="11"/>
  <c r="I126" i="11"/>
  <c r="H126" i="11"/>
  <c r="G126" i="11"/>
  <c r="F126" i="11"/>
  <c r="E126" i="11"/>
  <c r="P125" i="11"/>
  <c r="O125" i="11"/>
  <c r="N125" i="11"/>
  <c r="M125" i="11"/>
  <c r="L125" i="11"/>
  <c r="K125" i="11"/>
  <c r="J125" i="11"/>
  <c r="I125" i="11"/>
  <c r="H125" i="11"/>
  <c r="G125" i="11"/>
  <c r="F125" i="11"/>
  <c r="E125" i="11"/>
  <c r="Q94" i="11"/>
  <c r="I167" i="11" s="1"/>
  <c r="Q93" i="11"/>
  <c r="H167" i="11" s="1"/>
  <c r="Q92" i="11"/>
  <c r="G167" i="11" s="1"/>
  <c r="Q91" i="11"/>
  <c r="F167" i="11" s="1"/>
  <c r="Q90" i="11"/>
  <c r="E167" i="11" s="1"/>
  <c r="Q89" i="11"/>
  <c r="G166" i="11" s="1"/>
  <c r="Q88" i="11"/>
  <c r="F166" i="11" s="1"/>
  <c r="Q87" i="11"/>
  <c r="E166" i="11" s="1"/>
  <c r="Q86" i="11"/>
  <c r="O165" i="11" s="1"/>
  <c r="O168" i="11" s="1"/>
  <c r="D86" i="11"/>
  <c r="C86" i="11"/>
  <c r="P98" i="11" s="1"/>
  <c r="Q85" i="11"/>
  <c r="L165" i="11" s="1"/>
  <c r="Q84" i="11"/>
  <c r="K165" i="11" s="1"/>
  <c r="Q83" i="11"/>
  <c r="J165" i="11" s="1"/>
  <c r="Q82" i="11"/>
  <c r="I165" i="11" s="1"/>
  <c r="Q81" i="11"/>
  <c r="H165" i="11" s="1"/>
  <c r="Q80" i="11"/>
  <c r="G165" i="11" s="1"/>
  <c r="Q79" i="11"/>
  <c r="F165" i="11" s="1"/>
  <c r="Q78" i="11"/>
  <c r="Q77" i="11"/>
  <c r="G164" i="11" s="1"/>
  <c r="Q76" i="11"/>
  <c r="F164" i="11" s="1"/>
  <c r="Q75" i="11"/>
  <c r="E164" i="11" s="1"/>
  <c r="Q74" i="11"/>
  <c r="G163" i="11" s="1"/>
  <c r="Q73" i="11"/>
  <c r="F163" i="11" s="1"/>
  <c r="Q72" i="11"/>
  <c r="E163" i="11" s="1"/>
  <c r="Q71" i="11"/>
  <c r="Q70" i="11"/>
  <c r="Q69" i="11"/>
  <c r="Q68" i="11"/>
  <c r="Q67" i="11"/>
  <c r="Q66" i="11"/>
  <c r="G162" i="11" s="1"/>
  <c r="Q65" i="11"/>
  <c r="F162" i="11" s="1"/>
  <c r="Q64" i="11"/>
  <c r="Q60" i="11"/>
  <c r="D60" i="11"/>
  <c r="C60" i="11"/>
  <c r="O98" i="11" s="1"/>
  <c r="Q59" i="11"/>
  <c r="M160" i="11" s="1"/>
  <c r="M168" i="11" s="1"/>
  <c r="Q58" i="11"/>
  <c r="L160" i="11" s="1"/>
  <c r="Q57" i="11"/>
  <c r="K160" i="11" s="1"/>
  <c r="Q56" i="11"/>
  <c r="J160" i="11" s="1"/>
  <c r="Q55" i="11"/>
  <c r="I160" i="11" s="1"/>
  <c r="Q54" i="11"/>
  <c r="H160" i="11" s="1"/>
  <c r="Q53" i="11"/>
  <c r="G160" i="11" s="1"/>
  <c r="Q52" i="11"/>
  <c r="F160" i="11" s="1"/>
  <c r="Q51" i="11"/>
  <c r="E160" i="11" s="1"/>
  <c r="Q46" i="11"/>
  <c r="Q45" i="11"/>
  <c r="P118" i="11"/>
  <c r="P149" i="11" s="1"/>
  <c r="O118" i="11"/>
  <c r="N118" i="11"/>
  <c r="M118" i="11"/>
  <c r="M149" i="11" s="1"/>
  <c r="L118" i="11"/>
  <c r="L149" i="11" s="1"/>
  <c r="K118" i="11"/>
  <c r="J118" i="11"/>
  <c r="I118" i="11"/>
  <c r="I149" i="11" s="1"/>
  <c r="H118" i="11"/>
  <c r="G118" i="11"/>
  <c r="F118" i="11"/>
  <c r="F149" i="11" s="1"/>
  <c r="E118" i="11"/>
  <c r="Q41" i="11"/>
  <c r="Q40" i="11"/>
  <c r="P39" i="11"/>
  <c r="P50" i="11" s="1"/>
  <c r="P104" i="11" s="1"/>
  <c r="P124" i="11" s="1"/>
  <c r="P136" i="11" s="1"/>
  <c r="P189" i="11" s="1"/>
  <c r="O39" i="11"/>
  <c r="O50" i="11" s="1"/>
  <c r="O104" i="11" s="1"/>
  <c r="O124" i="11" s="1"/>
  <c r="O136" i="11" s="1"/>
  <c r="O189" i="11" s="1"/>
  <c r="N39" i="11"/>
  <c r="N50" i="11" s="1"/>
  <c r="N104" i="11" s="1"/>
  <c r="N124" i="11" s="1"/>
  <c r="N136" i="11" s="1"/>
  <c r="N189" i="11" s="1"/>
  <c r="M39" i="11"/>
  <c r="M50" i="11" s="1"/>
  <c r="M104" i="11" s="1"/>
  <c r="M124" i="11" s="1"/>
  <c r="M136" i="11" s="1"/>
  <c r="M189" i="11" s="1"/>
  <c r="L39" i="11"/>
  <c r="L50" i="11" s="1"/>
  <c r="L104" i="11" s="1"/>
  <c r="L124" i="11" s="1"/>
  <c r="L136" i="11" s="1"/>
  <c r="L189" i="11" s="1"/>
  <c r="K39" i="11"/>
  <c r="K50" i="11" s="1"/>
  <c r="K104" i="11" s="1"/>
  <c r="K124" i="11" s="1"/>
  <c r="K136" i="11" s="1"/>
  <c r="K189" i="11" s="1"/>
  <c r="J39" i="11"/>
  <c r="J50" i="11" s="1"/>
  <c r="J104" i="11" s="1"/>
  <c r="J124" i="11" s="1"/>
  <c r="J136" i="11" s="1"/>
  <c r="J189" i="11" s="1"/>
  <c r="I39" i="11"/>
  <c r="I50" i="11" s="1"/>
  <c r="I104" i="11" s="1"/>
  <c r="I124" i="11" s="1"/>
  <c r="I136" i="11" s="1"/>
  <c r="I189" i="11" s="1"/>
  <c r="H39" i="11"/>
  <c r="H50" i="11" s="1"/>
  <c r="H104" i="11" s="1"/>
  <c r="H124" i="11" s="1"/>
  <c r="H136" i="11" s="1"/>
  <c r="H189" i="11" s="1"/>
  <c r="G39" i="11"/>
  <c r="G50" i="11" s="1"/>
  <c r="G104" i="11" s="1"/>
  <c r="G124" i="11" s="1"/>
  <c r="G136" i="11" s="1"/>
  <c r="G189" i="11" s="1"/>
  <c r="F39" i="11"/>
  <c r="F50" i="11" s="1"/>
  <c r="F104" i="11" s="1"/>
  <c r="F124" i="11" s="1"/>
  <c r="F136" i="11" s="1"/>
  <c r="F189" i="11" s="1"/>
  <c r="E39" i="11"/>
  <c r="E50" i="11" s="1"/>
  <c r="E104" i="11" s="1"/>
  <c r="E124" i="11" s="1"/>
  <c r="E136" i="11" s="1"/>
  <c r="E189" i="11" s="1"/>
  <c r="Q34" i="11"/>
  <c r="AC34" i="11" s="1"/>
  <c r="T33" i="11"/>
  <c r="Q33" i="11"/>
  <c r="P99" i="11" s="1"/>
  <c r="T32" i="11"/>
  <c r="Q32" i="11"/>
  <c r="O99" i="11" s="1"/>
  <c r="Q31" i="11"/>
  <c r="N99" i="11" s="1"/>
  <c r="Q30" i="11"/>
  <c r="R29" i="11"/>
  <c r="L169" i="11" s="1"/>
  <c r="O224" i="11" s="1"/>
  <c r="Q29" i="11"/>
  <c r="R28" i="11"/>
  <c r="K169" i="11" s="1"/>
  <c r="Q28" i="11"/>
  <c r="R27" i="11"/>
  <c r="Q27" i="11"/>
  <c r="K99" i="11" s="1"/>
  <c r="Q26" i="11"/>
  <c r="Q25" i="11"/>
  <c r="J99" i="11" s="1"/>
  <c r="Q24" i="11"/>
  <c r="I99" i="11" s="1"/>
  <c r="Q23" i="11"/>
  <c r="Q22" i="11"/>
  <c r="AC22" i="11" s="1"/>
  <c r="Q21" i="11"/>
  <c r="AC21" i="11" s="1"/>
  <c r="Q20" i="11"/>
  <c r="AC20" i="11" s="1"/>
  <c r="Q19" i="11"/>
  <c r="Q18" i="11"/>
  <c r="AC18" i="11" s="1"/>
  <c r="Q17" i="11"/>
  <c r="AC17" i="11" s="1"/>
  <c r="Q16" i="11"/>
  <c r="P13" i="11"/>
  <c r="R25" i="11" s="1"/>
  <c r="I169" i="11" s="1"/>
  <c r="K13" i="11"/>
  <c r="P244" i="10"/>
  <c r="O244" i="10"/>
  <c r="N244" i="10"/>
  <c r="M244" i="10"/>
  <c r="L244" i="10"/>
  <c r="K244" i="10"/>
  <c r="J244" i="10"/>
  <c r="I244" i="10"/>
  <c r="H244" i="10"/>
  <c r="G244" i="10"/>
  <c r="F244" i="10"/>
  <c r="E244" i="10"/>
  <c r="C243" i="10"/>
  <c r="P236" i="10"/>
  <c r="O236" i="10"/>
  <c r="N236" i="10"/>
  <c r="M236" i="10"/>
  <c r="L236" i="10"/>
  <c r="K236" i="10"/>
  <c r="J236" i="10"/>
  <c r="I236" i="10"/>
  <c r="H236" i="10"/>
  <c r="G236" i="10"/>
  <c r="F236" i="10"/>
  <c r="E236" i="10"/>
  <c r="P235" i="10"/>
  <c r="O235" i="10"/>
  <c r="N235" i="10"/>
  <c r="M235" i="10"/>
  <c r="L235" i="10"/>
  <c r="K235" i="10"/>
  <c r="J235" i="10"/>
  <c r="I235" i="10"/>
  <c r="H235" i="10"/>
  <c r="G235" i="10"/>
  <c r="F235" i="10"/>
  <c r="E235" i="10"/>
  <c r="P234" i="10"/>
  <c r="O234" i="10"/>
  <c r="N234" i="10"/>
  <c r="M234" i="10"/>
  <c r="L234" i="10"/>
  <c r="K234" i="10"/>
  <c r="J234" i="10"/>
  <c r="I234" i="10"/>
  <c r="H234" i="10"/>
  <c r="G234" i="10"/>
  <c r="F234" i="10"/>
  <c r="E234" i="10"/>
  <c r="C225" i="10"/>
  <c r="C199" i="10"/>
  <c r="P184" i="10"/>
  <c r="O173" i="10"/>
  <c r="N173" i="10"/>
  <c r="O170" i="10"/>
  <c r="N170" i="10"/>
  <c r="O169" i="10"/>
  <c r="J147" i="10" s="1"/>
  <c r="N169" i="10"/>
  <c r="P199" i="10" s="1"/>
  <c r="M169" i="10"/>
  <c r="P198" i="10" s="1"/>
  <c r="H169" i="10"/>
  <c r="F206" i="10" s="1"/>
  <c r="G169" i="10"/>
  <c r="F169" i="10"/>
  <c r="E169" i="10"/>
  <c r="O159" i="10"/>
  <c r="N159" i="10"/>
  <c r="O158" i="10"/>
  <c r="N158" i="10"/>
  <c r="C147" i="10"/>
  <c r="C146" i="10"/>
  <c r="P121" i="10"/>
  <c r="O121" i="10"/>
  <c r="N121" i="10"/>
  <c r="M121" i="10"/>
  <c r="L121" i="10"/>
  <c r="K121" i="10"/>
  <c r="J121" i="10"/>
  <c r="I121" i="10"/>
  <c r="H121" i="10"/>
  <c r="G121" i="10"/>
  <c r="F121" i="10"/>
  <c r="E121" i="10"/>
  <c r="P120" i="10"/>
  <c r="O120" i="10"/>
  <c r="N120" i="10"/>
  <c r="M120" i="10"/>
  <c r="L120" i="10"/>
  <c r="K120" i="10"/>
  <c r="J120" i="10"/>
  <c r="I120" i="10"/>
  <c r="H120" i="10"/>
  <c r="G120" i="10"/>
  <c r="F120" i="10"/>
  <c r="E120" i="10"/>
  <c r="P119" i="10"/>
  <c r="P150" i="10" s="1"/>
  <c r="P152" i="10" s="1"/>
  <c r="O119" i="10"/>
  <c r="O150" i="10" s="1"/>
  <c r="O152" i="10" s="1"/>
  <c r="N119" i="10"/>
  <c r="N150" i="10" s="1"/>
  <c r="N152" i="10" s="1"/>
  <c r="M119" i="10"/>
  <c r="M150" i="10" s="1"/>
  <c r="M152" i="10" s="1"/>
  <c r="L119" i="10"/>
  <c r="L150" i="10" s="1"/>
  <c r="L152" i="10" s="1"/>
  <c r="K119" i="10"/>
  <c r="K150" i="10" s="1"/>
  <c r="K152" i="10" s="1"/>
  <c r="J119" i="10"/>
  <c r="J150" i="10" s="1"/>
  <c r="J152" i="10" s="1"/>
  <c r="I119" i="10"/>
  <c r="I150" i="10" s="1"/>
  <c r="I152" i="10" s="1"/>
  <c r="H119" i="10"/>
  <c r="H150" i="10" s="1"/>
  <c r="H152" i="10" s="1"/>
  <c r="G119" i="10"/>
  <c r="G150" i="10" s="1"/>
  <c r="G152" i="10" s="1"/>
  <c r="F119" i="10"/>
  <c r="F150" i="10" s="1"/>
  <c r="F152" i="10" s="1"/>
  <c r="E119" i="10"/>
  <c r="E150" i="10" s="1"/>
  <c r="E152" i="10" s="1"/>
  <c r="P117" i="10"/>
  <c r="O117" i="10"/>
  <c r="N117" i="10"/>
  <c r="M117" i="10"/>
  <c r="L117" i="10"/>
  <c r="K117" i="10"/>
  <c r="J117" i="10"/>
  <c r="I117" i="10"/>
  <c r="H117" i="10"/>
  <c r="G117" i="10"/>
  <c r="F117" i="10"/>
  <c r="E117" i="10"/>
  <c r="P116" i="10"/>
  <c r="O116" i="10"/>
  <c r="N116" i="10"/>
  <c r="M116" i="10"/>
  <c r="L116" i="10"/>
  <c r="K116" i="10"/>
  <c r="J116" i="10"/>
  <c r="I116" i="10"/>
  <c r="H116" i="10"/>
  <c r="G116" i="10"/>
  <c r="F116" i="10"/>
  <c r="E116" i="10"/>
  <c r="P115" i="10"/>
  <c r="O115" i="10"/>
  <c r="N115" i="10"/>
  <c r="M115" i="10"/>
  <c r="L115" i="10"/>
  <c r="K115" i="10"/>
  <c r="J115" i="10"/>
  <c r="I115" i="10"/>
  <c r="H115" i="10"/>
  <c r="G115" i="10"/>
  <c r="F115" i="10"/>
  <c r="E115" i="10"/>
  <c r="D115" i="10"/>
  <c r="C115" i="10"/>
  <c r="P114" i="10"/>
  <c r="O114" i="10"/>
  <c r="N114" i="10"/>
  <c r="M114" i="10"/>
  <c r="L114" i="10"/>
  <c r="K114" i="10"/>
  <c r="J114" i="10"/>
  <c r="I114" i="10"/>
  <c r="H114" i="10"/>
  <c r="G114" i="10"/>
  <c r="F114" i="10"/>
  <c r="E114" i="10"/>
  <c r="D114" i="10"/>
  <c r="C114" i="10"/>
  <c r="P113" i="10"/>
  <c r="O113" i="10"/>
  <c r="N113" i="10"/>
  <c r="M113" i="10"/>
  <c r="L113" i="10"/>
  <c r="K113" i="10"/>
  <c r="J113" i="10"/>
  <c r="I113" i="10"/>
  <c r="H113" i="10"/>
  <c r="G113" i="10"/>
  <c r="F113" i="10"/>
  <c r="E113" i="10"/>
  <c r="P112" i="10"/>
  <c r="O112" i="10"/>
  <c r="N112" i="10"/>
  <c r="M112" i="10"/>
  <c r="L112" i="10"/>
  <c r="K112" i="10"/>
  <c r="J112" i="10"/>
  <c r="I112" i="10"/>
  <c r="H112" i="10"/>
  <c r="G112" i="10"/>
  <c r="F112" i="10"/>
  <c r="E112" i="10"/>
  <c r="P111" i="10"/>
  <c r="O111" i="10"/>
  <c r="N111" i="10"/>
  <c r="M111" i="10"/>
  <c r="L111" i="10"/>
  <c r="K111" i="10"/>
  <c r="J111" i="10"/>
  <c r="I111" i="10"/>
  <c r="H111" i="10"/>
  <c r="G111" i="10"/>
  <c r="F111" i="10"/>
  <c r="E111" i="10"/>
  <c r="P110" i="10"/>
  <c r="O110" i="10"/>
  <c r="N110" i="10"/>
  <c r="M110" i="10"/>
  <c r="L110" i="10"/>
  <c r="K110" i="10"/>
  <c r="J110" i="10"/>
  <c r="I110" i="10"/>
  <c r="H110" i="10"/>
  <c r="G110" i="10"/>
  <c r="F110" i="10"/>
  <c r="E110" i="10"/>
  <c r="P109" i="10"/>
  <c r="O109" i="10"/>
  <c r="N109" i="10"/>
  <c r="M109" i="10"/>
  <c r="L109" i="10"/>
  <c r="K109" i="10"/>
  <c r="J109" i="10"/>
  <c r="I109" i="10"/>
  <c r="H109" i="10"/>
  <c r="G109" i="10"/>
  <c r="F109" i="10"/>
  <c r="E109" i="10"/>
  <c r="P108" i="10"/>
  <c r="O108" i="10"/>
  <c r="N108" i="10"/>
  <c r="M108" i="10"/>
  <c r="L108" i="10"/>
  <c r="K108" i="10"/>
  <c r="J108" i="10"/>
  <c r="I108" i="10"/>
  <c r="H108" i="10"/>
  <c r="G108" i="10"/>
  <c r="F108" i="10"/>
  <c r="E108" i="10"/>
  <c r="P127" i="10"/>
  <c r="O127" i="10"/>
  <c r="N127" i="10"/>
  <c r="M127" i="10"/>
  <c r="L127" i="10"/>
  <c r="K127" i="10"/>
  <c r="J127" i="10"/>
  <c r="I127" i="10"/>
  <c r="H127" i="10"/>
  <c r="G127" i="10"/>
  <c r="F127" i="10"/>
  <c r="P126" i="10"/>
  <c r="O126" i="10"/>
  <c r="N126" i="10"/>
  <c r="M126" i="10"/>
  <c r="L126" i="10"/>
  <c r="K126" i="10"/>
  <c r="J126" i="10"/>
  <c r="I126" i="10"/>
  <c r="H126" i="10"/>
  <c r="G126" i="10"/>
  <c r="F126" i="10"/>
  <c r="E126" i="10"/>
  <c r="P125" i="10"/>
  <c r="O125" i="10"/>
  <c r="N125" i="10"/>
  <c r="M125" i="10"/>
  <c r="L125" i="10"/>
  <c r="K125" i="10"/>
  <c r="J125" i="10"/>
  <c r="I125" i="10"/>
  <c r="H125" i="10"/>
  <c r="G125" i="10"/>
  <c r="F125" i="10"/>
  <c r="E125" i="10"/>
  <c r="Q94" i="10"/>
  <c r="I167" i="10" s="1"/>
  <c r="Q93" i="10"/>
  <c r="H167" i="10" s="1"/>
  <c r="Q92" i="10"/>
  <c r="G167" i="10" s="1"/>
  <c r="Q91" i="10"/>
  <c r="F167" i="10" s="1"/>
  <c r="Q90" i="10"/>
  <c r="E167" i="10" s="1"/>
  <c r="Q89" i="10"/>
  <c r="G166" i="10" s="1"/>
  <c r="Q88" i="10"/>
  <c r="F166" i="10" s="1"/>
  <c r="Q87" i="10"/>
  <c r="Q86" i="10"/>
  <c r="O165" i="10" s="1"/>
  <c r="O168" i="10" s="1"/>
  <c r="D86" i="10"/>
  <c r="C86" i="10"/>
  <c r="P98" i="10" s="1"/>
  <c r="Q85" i="10"/>
  <c r="L165" i="10" s="1"/>
  <c r="Q84" i="10"/>
  <c r="K165" i="10" s="1"/>
  <c r="Q83" i="10"/>
  <c r="J165" i="10" s="1"/>
  <c r="Q82" i="10"/>
  <c r="I165" i="10" s="1"/>
  <c r="Q81" i="10"/>
  <c r="H165" i="10" s="1"/>
  <c r="Q80" i="10"/>
  <c r="G165" i="10" s="1"/>
  <c r="Q79" i="10"/>
  <c r="F165" i="10" s="1"/>
  <c r="Q78" i="10"/>
  <c r="E165" i="10" s="1"/>
  <c r="Q77" i="10"/>
  <c r="G164" i="10" s="1"/>
  <c r="Q76" i="10"/>
  <c r="F164" i="10" s="1"/>
  <c r="Q75" i="10"/>
  <c r="E164" i="10" s="1"/>
  <c r="Q74" i="10"/>
  <c r="G163" i="10" s="1"/>
  <c r="Q73" i="10"/>
  <c r="F163" i="10" s="1"/>
  <c r="Q72" i="10"/>
  <c r="E163" i="10" s="1"/>
  <c r="Q71" i="10"/>
  <c r="Q70" i="10"/>
  <c r="Q69" i="10"/>
  <c r="Q68" i="10"/>
  <c r="Q67" i="10"/>
  <c r="Q66" i="10"/>
  <c r="G162" i="10" s="1"/>
  <c r="Q65" i="10"/>
  <c r="F162" i="10" s="1"/>
  <c r="Q64" i="10"/>
  <c r="E162" i="10" s="1"/>
  <c r="Q60" i="10"/>
  <c r="D60" i="10"/>
  <c r="C60" i="10"/>
  <c r="O98" i="10" s="1"/>
  <c r="Q59" i="10"/>
  <c r="M160" i="10" s="1"/>
  <c r="M168" i="10" s="1"/>
  <c r="Q58" i="10"/>
  <c r="L160" i="10" s="1"/>
  <c r="Q57" i="10"/>
  <c r="K160" i="10" s="1"/>
  <c r="Q56" i="10"/>
  <c r="Q55" i="10"/>
  <c r="I160" i="10" s="1"/>
  <c r="Q54" i="10"/>
  <c r="H160" i="10" s="1"/>
  <c r="Q53" i="10"/>
  <c r="G160" i="10" s="1"/>
  <c r="Q52" i="10"/>
  <c r="F160" i="10" s="1"/>
  <c r="Q51" i="10"/>
  <c r="E160" i="10" s="1"/>
  <c r="Q46" i="10"/>
  <c r="Q45" i="10"/>
  <c r="P118" i="10"/>
  <c r="P149" i="10" s="1"/>
  <c r="O118" i="10"/>
  <c r="O149" i="10" s="1"/>
  <c r="N118" i="10"/>
  <c r="M118" i="10"/>
  <c r="L118" i="10"/>
  <c r="L149" i="10" s="1"/>
  <c r="K118" i="10"/>
  <c r="J118" i="10"/>
  <c r="I118" i="10"/>
  <c r="I149" i="10" s="1"/>
  <c r="H118" i="10"/>
  <c r="G118" i="10"/>
  <c r="G149" i="10" s="1"/>
  <c r="F118" i="10"/>
  <c r="Q41" i="10"/>
  <c r="Q40" i="10"/>
  <c r="P39" i="10"/>
  <c r="P50" i="10" s="1"/>
  <c r="P104" i="10" s="1"/>
  <c r="P124" i="10" s="1"/>
  <c r="P136" i="10" s="1"/>
  <c r="P189" i="10" s="1"/>
  <c r="O39" i="10"/>
  <c r="O50" i="10" s="1"/>
  <c r="O104" i="10" s="1"/>
  <c r="O124" i="10" s="1"/>
  <c r="O136" i="10" s="1"/>
  <c r="O189" i="10" s="1"/>
  <c r="N39" i="10"/>
  <c r="N50" i="10" s="1"/>
  <c r="N104" i="10" s="1"/>
  <c r="N124" i="10" s="1"/>
  <c r="N136" i="10" s="1"/>
  <c r="N189" i="10" s="1"/>
  <c r="M39" i="10"/>
  <c r="M50" i="10" s="1"/>
  <c r="M104" i="10" s="1"/>
  <c r="M124" i="10" s="1"/>
  <c r="M136" i="10" s="1"/>
  <c r="M189" i="10" s="1"/>
  <c r="L39" i="10"/>
  <c r="L50" i="10" s="1"/>
  <c r="L104" i="10" s="1"/>
  <c r="L124" i="10" s="1"/>
  <c r="L136" i="10" s="1"/>
  <c r="L189" i="10" s="1"/>
  <c r="K39" i="10"/>
  <c r="K50" i="10" s="1"/>
  <c r="K104" i="10" s="1"/>
  <c r="K124" i="10" s="1"/>
  <c r="K136" i="10" s="1"/>
  <c r="K189" i="10" s="1"/>
  <c r="J39" i="10"/>
  <c r="J50" i="10" s="1"/>
  <c r="J104" i="10" s="1"/>
  <c r="J124" i="10" s="1"/>
  <c r="J136" i="10" s="1"/>
  <c r="J189" i="10" s="1"/>
  <c r="I39" i="10"/>
  <c r="I50" i="10" s="1"/>
  <c r="I104" i="10" s="1"/>
  <c r="I124" i="10" s="1"/>
  <c r="I136" i="10" s="1"/>
  <c r="I189" i="10" s="1"/>
  <c r="H39" i="10"/>
  <c r="H50" i="10" s="1"/>
  <c r="H104" i="10" s="1"/>
  <c r="H124" i="10" s="1"/>
  <c r="H136" i="10" s="1"/>
  <c r="H189" i="10" s="1"/>
  <c r="G39" i="10"/>
  <c r="G50" i="10" s="1"/>
  <c r="G104" i="10" s="1"/>
  <c r="G124" i="10" s="1"/>
  <c r="G136" i="10" s="1"/>
  <c r="G189" i="10" s="1"/>
  <c r="F39" i="10"/>
  <c r="F50" i="10" s="1"/>
  <c r="F104" i="10" s="1"/>
  <c r="F124" i="10" s="1"/>
  <c r="F136" i="10" s="1"/>
  <c r="F189" i="10" s="1"/>
  <c r="E39" i="10"/>
  <c r="E50" i="10" s="1"/>
  <c r="E104" i="10" s="1"/>
  <c r="E124" i="10" s="1"/>
  <c r="E136" i="10" s="1"/>
  <c r="E189" i="10" s="1"/>
  <c r="Q34" i="10"/>
  <c r="AC34" i="10" s="1"/>
  <c r="T33" i="10"/>
  <c r="Q33" i="10"/>
  <c r="P99" i="10" s="1"/>
  <c r="T32" i="10"/>
  <c r="Q32" i="10"/>
  <c r="Q31" i="10"/>
  <c r="AC31" i="10" s="1"/>
  <c r="Q30" i="10"/>
  <c r="R29" i="10"/>
  <c r="L169" i="10" s="1"/>
  <c r="Q29" i="10"/>
  <c r="M99" i="10" s="1"/>
  <c r="R28" i="10"/>
  <c r="K169" i="10" s="1"/>
  <c r="Q28" i="10"/>
  <c r="R27" i="10"/>
  <c r="Q27" i="10"/>
  <c r="K99" i="10" s="1"/>
  <c r="Q26" i="10"/>
  <c r="Q25" i="10"/>
  <c r="J99" i="10" s="1"/>
  <c r="Q24" i="10"/>
  <c r="I99" i="10" s="1"/>
  <c r="Q23" i="10"/>
  <c r="Q22" i="10"/>
  <c r="AC22" i="10" s="1"/>
  <c r="Q21" i="10"/>
  <c r="Q20" i="10"/>
  <c r="Q19" i="10"/>
  <c r="Q18" i="10"/>
  <c r="Q17" i="10"/>
  <c r="Q16" i="10"/>
  <c r="P13" i="10"/>
  <c r="R25" i="10" s="1"/>
  <c r="K13" i="10"/>
  <c r="C50" i="2"/>
  <c r="C48" i="2"/>
  <c r="C47" i="2"/>
  <c r="C46" i="2"/>
  <c r="C45" i="2"/>
  <c r="C44" i="2"/>
  <c r="C43" i="2"/>
  <c r="M149" i="10" l="1"/>
  <c r="J149" i="11"/>
  <c r="N149" i="11"/>
  <c r="O149" i="11"/>
  <c r="F149" i="10"/>
  <c r="Q152" i="10"/>
  <c r="H149" i="10"/>
  <c r="E149" i="11"/>
  <c r="J149" i="10"/>
  <c r="G149" i="11"/>
  <c r="Q152" i="11"/>
  <c r="K149" i="10"/>
  <c r="K240" i="10" s="1"/>
  <c r="H149" i="11"/>
  <c r="H240" i="11" s="1"/>
  <c r="N149" i="10"/>
  <c r="N240" i="10" s="1"/>
  <c r="K149" i="11"/>
  <c r="G182" i="11"/>
  <c r="P229" i="10"/>
  <c r="I200" i="10"/>
  <c r="J200" i="10"/>
  <c r="K200" i="10"/>
  <c r="E200" i="10"/>
  <c r="L200" i="10"/>
  <c r="O200" i="10"/>
  <c r="M200" i="10"/>
  <c r="F200" i="10"/>
  <c r="N200" i="10"/>
  <c r="G200" i="10"/>
  <c r="H200" i="10"/>
  <c r="P200" i="10"/>
  <c r="E176" i="10"/>
  <c r="K230" i="10"/>
  <c r="H201" i="10"/>
  <c r="P201" i="10"/>
  <c r="I201" i="10"/>
  <c r="J201" i="10"/>
  <c r="K201" i="10"/>
  <c r="E201" i="10"/>
  <c r="L201" i="10"/>
  <c r="M201" i="10"/>
  <c r="F201" i="10"/>
  <c r="N201" i="10"/>
  <c r="G201" i="10"/>
  <c r="O201" i="10"/>
  <c r="F176" i="10"/>
  <c r="L202" i="10"/>
  <c r="M202" i="10"/>
  <c r="F202" i="10"/>
  <c r="N202" i="10"/>
  <c r="G202" i="10"/>
  <c r="O202" i="10"/>
  <c r="H202" i="10"/>
  <c r="P202" i="10"/>
  <c r="I202" i="10"/>
  <c r="J202" i="10"/>
  <c r="K202" i="10"/>
  <c r="E202" i="10"/>
  <c r="G176" i="10"/>
  <c r="N212" i="11"/>
  <c r="F201" i="11"/>
  <c r="N201" i="11"/>
  <c r="G201" i="11"/>
  <c r="O201" i="11"/>
  <c r="E201" i="11"/>
  <c r="H201" i="11"/>
  <c r="P201" i="11"/>
  <c r="I201" i="11"/>
  <c r="J201" i="11"/>
  <c r="K201" i="11"/>
  <c r="L201" i="11"/>
  <c r="M201" i="11"/>
  <c r="F176" i="11"/>
  <c r="E217" i="11"/>
  <c r="G200" i="11"/>
  <c r="O200" i="11"/>
  <c r="E200" i="11"/>
  <c r="H200" i="11"/>
  <c r="P200" i="11"/>
  <c r="I200" i="11"/>
  <c r="J200" i="11"/>
  <c r="K200" i="11"/>
  <c r="L200" i="11"/>
  <c r="M200" i="11"/>
  <c r="F200" i="11"/>
  <c r="N200" i="11"/>
  <c r="E176" i="11"/>
  <c r="E228" i="11"/>
  <c r="J202" i="11"/>
  <c r="K202" i="11"/>
  <c r="L202" i="11"/>
  <c r="M202" i="11"/>
  <c r="F202" i="11"/>
  <c r="N202" i="11"/>
  <c r="G202" i="11"/>
  <c r="O202" i="11"/>
  <c r="E202" i="11"/>
  <c r="H202" i="11"/>
  <c r="P202" i="11"/>
  <c r="I202" i="11"/>
  <c r="G176" i="11"/>
  <c r="F146" i="10"/>
  <c r="F147" i="10"/>
  <c r="O145" i="11"/>
  <c r="T41" i="10"/>
  <c r="G175" i="11"/>
  <c r="E178" i="11"/>
  <c r="H185" i="10"/>
  <c r="T21" i="10"/>
  <c r="H182" i="10"/>
  <c r="K146" i="11"/>
  <c r="G180" i="10"/>
  <c r="N193" i="10"/>
  <c r="H175" i="10"/>
  <c r="J140" i="10"/>
  <c r="G177" i="11"/>
  <c r="G178" i="11"/>
  <c r="G180" i="11"/>
  <c r="G179" i="11"/>
  <c r="H180" i="10"/>
  <c r="J145" i="10"/>
  <c r="M199" i="11"/>
  <c r="F140" i="10"/>
  <c r="N140" i="10"/>
  <c r="F180" i="11"/>
  <c r="G181" i="11"/>
  <c r="K145" i="10"/>
  <c r="G147" i="10"/>
  <c r="G146" i="11"/>
  <c r="I213" i="11"/>
  <c r="N145" i="10"/>
  <c r="N147" i="10"/>
  <c r="J140" i="11"/>
  <c r="O147" i="10"/>
  <c r="T29" i="11"/>
  <c r="T45" i="11"/>
  <c r="O146" i="11"/>
  <c r="T20" i="10"/>
  <c r="E146" i="10"/>
  <c r="N190" i="10"/>
  <c r="G145" i="11"/>
  <c r="L147" i="11"/>
  <c r="E180" i="10"/>
  <c r="M146" i="10"/>
  <c r="L217" i="10"/>
  <c r="F145" i="10"/>
  <c r="F214" i="10"/>
  <c r="P145" i="11"/>
  <c r="E199" i="11"/>
  <c r="G140" i="10"/>
  <c r="O140" i="10"/>
  <c r="G145" i="10"/>
  <c r="O145" i="10"/>
  <c r="M198" i="10"/>
  <c r="K140" i="11"/>
  <c r="J146" i="11"/>
  <c r="P192" i="11"/>
  <c r="N231" i="11"/>
  <c r="P140" i="10"/>
  <c r="H145" i="10"/>
  <c r="P145" i="10"/>
  <c r="H180" i="11"/>
  <c r="L140" i="11"/>
  <c r="K193" i="11"/>
  <c r="H140" i="10"/>
  <c r="T16" i="10"/>
  <c r="T46" i="10"/>
  <c r="F181" i="10"/>
  <c r="I140" i="10"/>
  <c r="I145" i="10"/>
  <c r="G203" i="10"/>
  <c r="H185" i="11"/>
  <c r="E140" i="11"/>
  <c r="M140" i="11"/>
  <c r="N146" i="11"/>
  <c r="H182" i="11"/>
  <c r="N140" i="11"/>
  <c r="K140" i="10"/>
  <c r="G140" i="11"/>
  <c r="O140" i="11"/>
  <c r="F175" i="10"/>
  <c r="F179" i="10"/>
  <c r="L140" i="10"/>
  <c r="L145" i="10"/>
  <c r="F193" i="10"/>
  <c r="E181" i="11"/>
  <c r="H140" i="11"/>
  <c r="P140" i="11"/>
  <c r="F147" i="11"/>
  <c r="F140" i="11"/>
  <c r="E140" i="10"/>
  <c r="M140" i="10"/>
  <c r="E145" i="10"/>
  <c r="M145" i="10"/>
  <c r="N146" i="10"/>
  <c r="G193" i="10"/>
  <c r="I140" i="11"/>
  <c r="F146" i="11"/>
  <c r="M216" i="11"/>
  <c r="E177" i="10"/>
  <c r="J203" i="10"/>
  <c r="F177" i="11"/>
  <c r="F178" i="11"/>
  <c r="E178" i="10"/>
  <c r="K100" i="10"/>
  <c r="K101" i="10" s="1"/>
  <c r="F177" i="10"/>
  <c r="F178" i="10"/>
  <c r="E182" i="10"/>
  <c r="O193" i="10"/>
  <c r="K203" i="10"/>
  <c r="F182" i="11"/>
  <c r="P230" i="11"/>
  <c r="F180" i="10"/>
  <c r="F182" i="10"/>
  <c r="F190" i="10"/>
  <c r="E198" i="10"/>
  <c r="N206" i="10"/>
  <c r="O226" i="10"/>
  <c r="F191" i="11"/>
  <c r="O217" i="10"/>
  <c r="T18" i="10"/>
  <c r="AC21" i="10"/>
  <c r="I190" i="10"/>
  <c r="I198" i="10"/>
  <c r="E211" i="10"/>
  <c r="M229" i="10"/>
  <c r="E179" i="11"/>
  <c r="H145" i="11"/>
  <c r="I191" i="11"/>
  <c r="I204" i="11"/>
  <c r="AC33" i="10"/>
  <c r="AC20" i="10"/>
  <c r="T22" i="10"/>
  <c r="E179" i="10"/>
  <c r="Q115" i="10"/>
  <c r="J190" i="10"/>
  <c r="J198" i="10"/>
  <c r="J211" i="10"/>
  <c r="F232" i="10"/>
  <c r="T40" i="11"/>
  <c r="F179" i="11"/>
  <c r="L145" i="11"/>
  <c r="E192" i="11"/>
  <c r="O206" i="11"/>
  <c r="N214" i="10"/>
  <c r="AC28" i="11"/>
  <c r="F181" i="11"/>
  <c r="L240" i="11"/>
  <c r="P240" i="11"/>
  <c r="G207" i="11"/>
  <c r="T17" i="10"/>
  <c r="AC18" i="10"/>
  <c r="T28" i="10"/>
  <c r="T40" i="10"/>
  <c r="Q42" i="10"/>
  <c r="T42" i="10" s="1"/>
  <c r="J146" i="10"/>
  <c r="E147" i="10"/>
  <c r="K147" i="10"/>
  <c r="E190" i="10"/>
  <c r="M190" i="10"/>
  <c r="L191" i="10"/>
  <c r="K193" i="10"/>
  <c r="F198" i="10"/>
  <c r="N198" i="10"/>
  <c r="F203" i="10"/>
  <c r="O203" i="10"/>
  <c r="K206" i="10"/>
  <c r="M211" i="10"/>
  <c r="K214" i="10"/>
  <c r="G217" i="10"/>
  <c r="N220" i="10"/>
  <c r="H229" i="10"/>
  <c r="I196" i="11"/>
  <c r="H209" i="11"/>
  <c r="T46" i="11"/>
  <c r="K145" i="11"/>
  <c r="J227" i="11"/>
  <c r="K230" i="11"/>
  <c r="O215" i="11"/>
  <c r="I212" i="11"/>
  <c r="E204" i="11"/>
  <c r="M191" i="11"/>
  <c r="E191" i="11"/>
  <c r="M218" i="11"/>
  <c r="J215" i="11"/>
  <c r="F212" i="11"/>
  <c r="N204" i="11"/>
  <c r="J191" i="11"/>
  <c r="O199" i="11"/>
  <c r="L199" i="11"/>
  <c r="M146" i="11"/>
  <c r="I146" i="11"/>
  <c r="E146" i="11"/>
  <c r="I199" i="11"/>
  <c r="P146" i="11"/>
  <c r="L146" i="11"/>
  <c r="H146" i="11"/>
  <c r="K190" i="11"/>
  <c r="N191" i="11"/>
  <c r="G197" i="11"/>
  <c r="P199" i="11"/>
  <c r="J204" i="11"/>
  <c r="N211" i="11"/>
  <c r="G215" i="11"/>
  <c r="H218" i="11"/>
  <c r="G227" i="11"/>
  <c r="L143" i="10"/>
  <c r="H144" i="10"/>
  <c r="I204" i="10"/>
  <c r="E212" i="10"/>
  <c r="T41" i="11"/>
  <c r="I185" i="11"/>
  <c r="G141" i="11"/>
  <c r="K141" i="11"/>
  <c r="O141" i="11"/>
  <c r="N190" i="11"/>
  <c r="F198" i="11"/>
  <c r="K203" i="11"/>
  <c r="G223" i="11"/>
  <c r="H229" i="11"/>
  <c r="M143" i="10"/>
  <c r="E118" i="10"/>
  <c r="E149" i="10" s="1"/>
  <c r="E191" i="10"/>
  <c r="H199" i="10"/>
  <c r="M204" i="10"/>
  <c r="P212" i="10"/>
  <c r="I215" i="10"/>
  <c r="L141" i="11"/>
  <c r="F143" i="11"/>
  <c r="N143" i="11"/>
  <c r="L203" i="11"/>
  <c r="W75" i="10"/>
  <c r="K180" i="10"/>
  <c r="I146" i="10"/>
  <c r="I191" i="10"/>
  <c r="J193" i="10"/>
  <c r="K199" i="10"/>
  <c r="N215" i="10"/>
  <c r="H218" i="10"/>
  <c r="G227" i="10"/>
  <c r="Q234" i="10"/>
  <c r="Q235" i="10"/>
  <c r="Q236" i="10"/>
  <c r="T28" i="11"/>
  <c r="L99" i="11"/>
  <c r="Q42" i="11"/>
  <c r="T42" i="11" s="1"/>
  <c r="O226" i="11"/>
  <c r="M217" i="11"/>
  <c r="L214" i="11"/>
  <c r="F211" i="11"/>
  <c r="H203" i="11"/>
  <c r="J190" i="11"/>
  <c r="M229" i="11"/>
  <c r="H217" i="11"/>
  <c r="G214" i="11"/>
  <c r="P203" i="11"/>
  <c r="G203" i="11"/>
  <c r="O190" i="11"/>
  <c r="G190" i="11"/>
  <c r="M198" i="11"/>
  <c r="J198" i="11"/>
  <c r="M175" i="11"/>
  <c r="M183" i="11" s="1"/>
  <c r="M186" i="11" s="1"/>
  <c r="N145" i="11"/>
  <c r="J145" i="11"/>
  <c r="F145" i="11"/>
  <c r="O198" i="11"/>
  <c r="G198" i="11"/>
  <c r="M145" i="11"/>
  <c r="I145" i="11"/>
  <c r="E145" i="11"/>
  <c r="F190" i="11"/>
  <c r="N198" i="11"/>
  <c r="K211" i="11"/>
  <c r="O214" i="11"/>
  <c r="P217" i="11"/>
  <c r="L144" i="11"/>
  <c r="H192" i="11"/>
  <c r="Q234" i="11"/>
  <c r="Q235" i="11"/>
  <c r="Q236" i="11"/>
  <c r="K180" i="11"/>
  <c r="E182" i="11"/>
  <c r="I143" i="11"/>
  <c r="I144" i="11"/>
  <c r="Q115" i="11"/>
  <c r="M192" i="11"/>
  <c r="L205" i="11"/>
  <c r="P219" i="11"/>
  <c r="J168" i="11"/>
  <c r="Q113" i="11"/>
  <c r="F240" i="11"/>
  <c r="N240" i="11"/>
  <c r="J240" i="11"/>
  <c r="N81" i="2"/>
  <c r="AC31" i="11"/>
  <c r="H99" i="11"/>
  <c r="AC29" i="11"/>
  <c r="T43" i="11"/>
  <c r="W53" i="11"/>
  <c r="I100" i="11"/>
  <c r="I101" i="11" s="1"/>
  <c r="T16" i="11"/>
  <c r="T17" i="11"/>
  <c r="T18" i="11"/>
  <c r="W78" i="11"/>
  <c r="P100" i="11"/>
  <c r="P101" i="11" s="1"/>
  <c r="AC27" i="11"/>
  <c r="W64" i="11"/>
  <c r="E162" i="11"/>
  <c r="E177" i="11" s="1"/>
  <c r="AC16" i="11"/>
  <c r="Q114" i="11"/>
  <c r="Q120" i="11"/>
  <c r="Q121" i="11"/>
  <c r="E165" i="11"/>
  <c r="E180" i="11" s="1"/>
  <c r="J240" i="10"/>
  <c r="G240" i="10"/>
  <c r="O240" i="10"/>
  <c r="T43" i="10"/>
  <c r="Q150" i="10"/>
  <c r="W53" i="10"/>
  <c r="Q111" i="10"/>
  <c r="Q113" i="10"/>
  <c r="Q120" i="10"/>
  <c r="Q121" i="10"/>
  <c r="H99" i="10"/>
  <c r="I100" i="10"/>
  <c r="I101" i="10" s="1"/>
  <c r="AC17" i="10"/>
  <c r="W87" i="10"/>
  <c r="P100" i="10"/>
  <c r="P101" i="10" s="1"/>
  <c r="Q107" i="10"/>
  <c r="Q114" i="10"/>
  <c r="AC16" i="10"/>
  <c r="W72" i="10"/>
  <c r="N79" i="2"/>
  <c r="L168" i="11"/>
  <c r="L175" i="11"/>
  <c r="Q110" i="11"/>
  <c r="T20" i="11"/>
  <c r="T22" i="11"/>
  <c r="M194" i="11"/>
  <c r="I194" i="11"/>
  <c r="E194" i="11"/>
  <c r="P194" i="11"/>
  <c r="L194" i="11"/>
  <c r="H194" i="11"/>
  <c r="J194" i="11"/>
  <c r="O194" i="11"/>
  <c r="G194" i="11"/>
  <c r="K194" i="11"/>
  <c r="F194" i="11"/>
  <c r="M99" i="11"/>
  <c r="P141" i="11"/>
  <c r="T24" i="11"/>
  <c r="T25" i="11"/>
  <c r="J169" i="11"/>
  <c r="J180" i="11" s="1"/>
  <c r="N223" i="11"/>
  <c r="J223" i="11"/>
  <c r="F223" i="11"/>
  <c r="M223" i="11"/>
  <c r="I223" i="11"/>
  <c r="E223" i="11"/>
  <c r="K223" i="11"/>
  <c r="O209" i="11"/>
  <c r="K209" i="11"/>
  <c r="G209" i="11"/>
  <c r="P223" i="11"/>
  <c r="H223" i="11"/>
  <c r="N209" i="11"/>
  <c r="J209" i="11"/>
  <c r="F209" i="11"/>
  <c r="L209" i="11"/>
  <c r="O196" i="11"/>
  <c r="K196" i="11"/>
  <c r="G196" i="11"/>
  <c r="O223" i="11"/>
  <c r="I209" i="11"/>
  <c r="N196" i="11"/>
  <c r="J196" i="11"/>
  <c r="F196" i="11"/>
  <c r="E209" i="11"/>
  <c r="P196" i="11"/>
  <c r="H196" i="11"/>
  <c r="L223" i="11"/>
  <c r="P209" i="11"/>
  <c r="M196" i="11"/>
  <c r="E196" i="11"/>
  <c r="L196" i="11"/>
  <c r="M224" i="11"/>
  <c r="I224" i="11"/>
  <c r="E224" i="11"/>
  <c r="P224" i="11"/>
  <c r="L224" i="11"/>
  <c r="H224" i="11"/>
  <c r="N224" i="11"/>
  <c r="F224" i="11"/>
  <c r="N210" i="11"/>
  <c r="J210" i="11"/>
  <c r="F210" i="11"/>
  <c r="K224" i="11"/>
  <c r="M210" i="11"/>
  <c r="I210" i="11"/>
  <c r="E210" i="11"/>
  <c r="G224" i="11"/>
  <c r="O210" i="11"/>
  <c r="G210" i="11"/>
  <c r="N197" i="11"/>
  <c r="J197" i="11"/>
  <c r="F197" i="11"/>
  <c r="L210" i="11"/>
  <c r="M197" i="11"/>
  <c r="I197" i="11"/>
  <c r="E197" i="11"/>
  <c r="J224" i="11"/>
  <c r="H210" i="11"/>
  <c r="K197" i="11"/>
  <c r="P197" i="11"/>
  <c r="H197" i="11"/>
  <c r="P210" i="11"/>
  <c r="K210" i="11"/>
  <c r="O197" i="11"/>
  <c r="AC33" i="11"/>
  <c r="K175" i="11"/>
  <c r="K168" i="11"/>
  <c r="W87" i="11"/>
  <c r="I182" i="11"/>
  <c r="L100" i="11"/>
  <c r="Q125" i="11"/>
  <c r="Q105" i="11"/>
  <c r="Q106" i="11"/>
  <c r="Q107" i="11"/>
  <c r="Q108" i="11"/>
  <c r="E143" i="11"/>
  <c r="M143" i="11"/>
  <c r="Q111" i="11"/>
  <c r="H144" i="11"/>
  <c r="P144" i="11"/>
  <c r="L197" i="11"/>
  <c r="M209" i="11"/>
  <c r="O233" i="11"/>
  <c r="K233" i="11"/>
  <c r="G233" i="11"/>
  <c r="P221" i="11"/>
  <c r="L221" i="11"/>
  <c r="H221" i="11"/>
  <c r="N233" i="11"/>
  <c r="J233" i="11"/>
  <c r="F233" i="11"/>
  <c r="O221" i="11"/>
  <c r="K221" i="11"/>
  <c r="G221" i="11"/>
  <c r="P233" i="11"/>
  <c r="H233" i="11"/>
  <c r="M221" i="11"/>
  <c r="E221" i="11"/>
  <c r="M207" i="11"/>
  <c r="I207" i="11"/>
  <c r="E207" i="11"/>
  <c r="M233" i="11"/>
  <c r="E233" i="11"/>
  <c r="J221" i="11"/>
  <c r="P207" i="11"/>
  <c r="L207" i="11"/>
  <c r="H207" i="11"/>
  <c r="N221" i="11"/>
  <c r="N207" i="11"/>
  <c r="F207" i="11"/>
  <c r="L233" i="11"/>
  <c r="I221" i="11"/>
  <c r="K207" i="11"/>
  <c r="I233" i="11"/>
  <c r="O207" i="11"/>
  <c r="F221" i="11"/>
  <c r="J207" i="11"/>
  <c r="T21" i="11"/>
  <c r="W72" i="11"/>
  <c r="W75" i="11"/>
  <c r="H141" i="11"/>
  <c r="M240" i="11"/>
  <c r="N194" i="11"/>
  <c r="AC24" i="11"/>
  <c r="AC25" i="11"/>
  <c r="T27" i="11"/>
  <c r="T31" i="11"/>
  <c r="C259" i="11" s="1"/>
  <c r="AC32" i="11"/>
  <c r="E175" i="11"/>
  <c r="H168" i="11"/>
  <c r="H175" i="11"/>
  <c r="N160" i="11"/>
  <c r="N168" i="11" s="1"/>
  <c r="O100" i="11"/>
  <c r="O101" i="11" s="1"/>
  <c r="M100" i="11"/>
  <c r="J143" i="11"/>
  <c r="E144" i="11"/>
  <c r="M144" i="11"/>
  <c r="Q112" i="11"/>
  <c r="Q116" i="11"/>
  <c r="Q117" i="11"/>
  <c r="Q118" i="11"/>
  <c r="Q150" i="11"/>
  <c r="Q119" i="11"/>
  <c r="Q126" i="11"/>
  <c r="G168" i="11"/>
  <c r="K185" i="11"/>
  <c r="F175" i="11"/>
  <c r="F168" i="11"/>
  <c r="I168" i="11"/>
  <c r="L180" i="11"/>
  <c r="J100" i="11"/>
  <c r="J101" i="11" s="1"/>
  <c r="N100" i="11"/>
  <c r="N101" i="11" s="1"/>
  <c r="E141" i="11"/>
  <c r="I141" i="11"/>
  <c r="M141" i="11"/>
  <c r="Q109" i="11"/>
  <c r="G143" i="11"/>
  <c r="K143" i="11"/>
  <c r="O143" i="11"/>
  <c r="F144" i="11"/>
  <c r="J144" i="11"/>
  <c r="N144" i="11"/>
  <c r="E127" i="11"/>
  <c r="P232" i="11"/>
  <c r="L232" i="11"/>
  <c r="H232" i="11"/>
  <c r="M220" i="11"/>
  <c r="I220" i="11"/>
  <c r="E220" i="11"/>
  <c r="O232" i="11"/>
  <c r="K232" i="11"/>
  <c r="G232" i="11"/>
  <c r="P220" i="11"/>
  <c r="L220" i="11"/>
  <c r="H220" i="11"/>
  <c r="M232" i="11"/>
  <c r="E232" i="11"/>
  <c r="J220" i="11"/>
  <c r="N206" i="11"/>
  <c r="J206" i="11"/>
  <c r="F206" i="11"/>
  <c r="J232" i="11"/>
  <c r="O220" i="11"/>
  <c r="G220" i="11"/>
  <c r="M206" i="11"/>
  <c r="I206" i="11"/>
  <c r="E206" i="11"/>
  <c r="N232" i="11"/>
  <c r="K220" i="11"/>
  <c r="K206" i="11"/>
  <c r="N193" i="11"/>
  <c r="J193" i="11"/>
  <c r="F193" i="11"/>
  <c r="I232" i="11"/>
  <c r="F220" i="11"/>
  <c r="P206" i="11"/>
  <c r="H206" i="11"/>
  <c r="M193" i="11"/>
  <c r="I193" i="11"/>
  <c r="E193" i="11"/>
  <c r="L206" i="11"/>
  <c r="O193" i="11"/>
  <c r="G193" i="11"/>
  <c r="G206" i="11"/>
  <c r="L193" i="11"/>
  <c r="O225" i="11"/>
  <c r="K225" i="11"/>
  <c r="G225" i="11"/>
  <c r="N225" i="11"/>
  <c r="J225" i="11"/>
  <c r="F225" i="11"/>
  <c r="P225" i="11"/>
  <c r="H225" i="11"/>
  <c r="M225" i="11"/>
  <c r="E225" i="11"/>
  <c r="I225" i="11"/>
  <c r="N147" i="11"/>
  <c r="J147" i="11"/>
  <c r="M147" i="11"/>
  <c r="I147" i="11"/>
  <c r="E147" i="11"/>
  <c r="P147" i="11"/>
  <c r="H147" i="11"/>
  <c r="L225" i="11"/>
  <c r="O147" i="11"/>
  <c r="G147" i="11"/>
  <c r="N220" i="11"/>
  <c r="F232" i="11"/>
  <c r="W67" i="11"/>
  <c r="L185" i="11"/>
  <c r="I180" i="11"/>
  <c r="W90" i="11"/>
  <c r="K100" i="11"/>
  <c r="K101" i="11" s="1"/>
  <c r="F141" i="11"/>
  <c r="J141" i="11"/>
  <c r="N141" i="11"/>
  <c r="H143" i="11"/>
  <c r="L143" i="11"/>
  <c r="P143" i="11"/>
  <c r="G144" i="11"/>
  <c r="K144" i="11"/>
  <c r="O144" i="11"/>
  <c r="I175" i="11"/>
  <c r="O180" i="11"/>
  <c r="H193" i="11"/>
  <c r="I192" i="11"/>
  <c r="L213" i="11"/>
  <c r="E216" i="11"/>
  <c r="M231" i="11"/>
  <c r="I231" i="11"/>
  <c r="E231" i="11"/>
  <c r="P228" i="11"/>
  <c r="L228" i="11"/>
  <c r="H228" i="11"/>
  <c r="N219" i="11"/>
  <c r="J219" i="11"/>
  <c r="F219" i="11"/>
  <c r="P231" i="11"/>
  <c r="L231" i="11"/>
  <c r="H231" i="11"/>
  <c r="O228" i="11"/>
  <c r="K228" i="11"/>
  <c r="G228" i="11"/>
  <c r="M219" i="11"/>
  <c r="I219" i="11"/>
  <c r="E219" i="11"/>
  <c r="J231" i="11"/>
  <c r="I228" i="11"/>
  <c r="O219" i="11"/>
  <c r="G219" i="11"/>
  <c r="P216" i="11"/>
  <c r="L216" i="11"/>
  <c r="H216" i="11"/>
  <c r="O213" i="11"/>
  <c r="K213" i="11"/>
  <c r="G213" i="11"/>
  <c r="O205" i="11"/>
  <c r="K205" i="11"/>
  <c r="G205" i="11"/>
  <c r="O231" i="11"/>
  <c r="G231" i="11"/>
  <c r="N228" i="11"/>
  <c r="F228" i="11"/>
  <c r="L219" i="11"/>
  <c r="O216" i="11"/>
  <c r="K216" i="11"/>
  <c r="G216" i="11"/>
  <c r="N213" i="11"/>
  <c r="J213" i="11"/>
  <c r="F213" i="11"/>
  <c r="N205" i="11"/>
  <c r="J205" i="11"/>
  <c r="F205" i="11"/>
  <c r="K231" i="11"/>
  <c r="H219" i="11"/>
  <c r="I216" i="11"/>
  <c r="P213" i="11"/>
  <c r="H213" i="11"/>
  <c r="P205" i="11"/>
  <c r="H205" i="11"/>
  <c r="O192" i="11"/>
  <c r="K192" i="11"/>
  <c r="G192" i="11"/>
  <c r="F231" i="11"/>
  <c r="M228" i="11"/>
  <c r="N216" i="11"/>
  <c r="F216" i="11"/>
  <c r="M213" i="11"/>
  <c r="E213" i="11"/>
  <c r="M205" i="11"/>
  <c r="E205" i="11"/>
  <c r="N192" i="11"/>
  <c r="J192" i="11"/>
  <c r="F192" i="11"/>
  <c r="L192" i="11"/>
  <c r="I205" i="11"/>
  <c r="J216" i="11"/>
  <c r="K219" i="11"/>
  <c r="J228" i="11"/>
  <c r="O229" i="11"/>
  <c r="K229" i="11"/>
  <c r="G229" i="11"/>
  <c r="N226" i="11"/>
  <c r="J226" i="11"/>
  <c r="F226" i="11"/>
  <c r="N229" i="11"/>
  <c r="J229" i="11"/>
  <c r="F229" i="11"/>
  <c r="M226" i="11"/>
  <c r="I226" i="11"/>
  <c r="E226" i="11"/>
  <c r="L229" i="11"/>
  <c r="K226" i="11"/>
  <c r="O217" i="11"/>
  <c r="K217" i="11"/>
  <c r="G217" i="11"/>
  <c r="N214" i="11"/>
  <c r="J214" i="11"/>
  <c r="F214" i="11"/>
  <c r="M211" i="11"/>
  <c r="I211" i="11"/>
  <c r="E211" i="11"/>
  <c r="M203" i="11"/>
  <c r="I229" i="11"/>
  <c r="P226" i="11"/>
  <c r="H226" i="11"/>
  <c r="N217" i="11"/>
  <c r="J217" i="11"/>
  <c r="F217" i="11"/>
  <c r="M214" i="11"/>
  <c r="I214" i="11"/>
  <c r="E214" i="11"/>
  <c r="P211" i="11"/>
  <c r="L211" i="11"/>
  <c r="H211" i="11"/>
  <c r="N175" i="11"/>
  <c r="N183" i="11" s="1"/>
  <c r="N186" i="11" s="1"/>
  <c r="H190" i="11"/>
  <c r="L190" i="11"/>
  <c r="P190" i="11"/>
  <c r="G191" i="11"/>
  <c r="K191" i="11"/>
  <c r="O191" i="11"/>
  <c r="H198" i="11"/>
  <c r="L198" i="11"/>
  <c r="P198" i="11"/>
  <c r="F199" i="11"/>
  <c r="J199" i="11"/>
  <c r="N199" i="11"/>
  <c r="E203" i="11"/>
  <c r="I203" i="11"/>
  <c r="N203" i="11"/>
  <c r="F204" i="11"/>
  <c r="K204" i="11"/>
  <c r="G211" i="11"/>
  <c r="O211" i="11"/>
  <c r="J212" i="11"/>
  <c r="H214" i="11"/>
  <c r="P214" i="11"/>
  <c r="K215" i="11"/>
  <c r="I217" i="11"/>
  <c r="P218" i="11"/>
  <c r="G226" i="11"/>
  <c r="P229" i="11"/>
  <c r="N230" i="11"/>
  <c r="J230" i="11"/>
  <c r="F230" i="11"/>
  <c r="M227" i="11"/>
  <c r="I227" i="11"/>
  <c r="E227" i="11"/>
  <c r="O218" i="11"/>
  <c r="K218" i="11"/>
  <c r="M230" i="11"/>
  <c r="I230" i="11"/>
  <c r="E230" i="11"/>
  <c r="P227" i="11"/>
  <c r="L227" i="11"/>
  <c r="H227" i="11"/>
  <c r="N218" i="11"/>
  <c r="J218" i="11"/>
  <c r="O230" i="11"/>
  <c r="G230" i="11"/>
  <c r="N227" i="11"/>
  <c r="F227" i="11"/>
  <c r="L218" i="11"/>
  <c r="F218" i="11"/>
  <c r="M215" i="11"/>
  <c r="I215" i="11"/>
  <c r="E215" i="11"/>
  <c r="P212" i="11"/>
  <c r="L212" i="11"/>
  <c r="H212" i="11"/>
  <c r="P204" i="11"/>
  <c r="L204" i="11"/>
  <c r="H204" i="11"/>
  <c r="L230" i="11"/>
  <c r="K227" i="11"/>
  <c r="I218" i="11"/>
  <c r="E218" i="11"/>
  <c r="P215" i="11"/>
  <c r="L215" i="11"/>
  <c r="H215" i="11"/>
  <c r="O212" i="11"/>
  <c r="K212" i="11"/>
  <c r="G212" i="11"/>
  <c r="O204" i="11"/>
  <c r="E190" i="11"/>
  <c r="I190" i="11"/>
  <c r="M190" i="11"/>
  <c r="H191" i="11"/>
  <c r="L191" i="11"/>
  <c r="P191" i="11"/>
  <c r="E198" i="11"/>
  <c r="I198" i="11"/>
  <c r="G199" i="11"/>
  <c r="K199" i="11"/>
  <c r="F203" i="11"/>
  <c r="J203" i="11"/>
  <c r="O203" i="11"/>
  <c r="G204" i="11"/>
  <c r="M204" i="11"/>
  <c r="J211" i="11"/>
  <c r="E212" i="11"/>
  <c r="M212" i="11"/>
  <c r="K214" i="11"/>
  <c r="F215" i="11"/>
  <c r="N215" i="11"/>
  <c r="L217" i="11"/>
  <c r="G218" i="11"/>
  <c r="L226" i="11"/>
  <c r="O227" i="11"/>
  <c r="E229" i="11"/>
  <c r="H230" i="11"/>
  <c r="I169" i="10"/>
  <c r="F233" i="10" s="1"/>
  <c r="AC25" i="10"/>
  <c r="M224" i="10"/>
  <c r="I224" i="10"/>
  <c r="E224" i="10"/>
  <c r="P224" i="10"/>
  <c r="L224" i="10"/>
  <c r="H224" i="10"/>
  <c r="N224" i="10"/>
  <c r="F224" i="10"/>
  <c r="M210" i="10"/>
  <c r="I210" i="10"/>
  <c r="E210" i="10"/>
  <c r="K224" i="10"/>
  <c r="P210" i="10"/>
  <c r="L210" i="10"/>
  <c r="H210" i="10"/>
  <c r="G224" i="10"/>
  <c r="N210" i="10"/>
  <c r="F210" i="10"/>
  <c r="M197" i="10"/>
  <c r="I197" i="10"/>
  <c r="E197" i="10"/>
  <c r="K210" i="10"/>
  <c r="P197" i="10"/>
  <c r="L197" i="10"/>
  <c r="H197" i="10"/>
  <c r="J224" i="10"/>
  <c r="G210" i="10"/>
  <c r="J197" i="10"/>
  <c r="O197" i="10"/>
  <c r="G197" i="10"/>
  <c r="O224" i="10"/>
  <c r="N197" i="10"/>
  <c r="K197" i="10"/>
  <c r="G144" i="10"/>
  <c r="O144" i="10"/>
  <c r="P144" i="10"/>
  <c r="M231" i="10"/>
  <c r="I231" i="10"/>
  <c r="E231" i="10"/>
  <c r="P228" i="10"/>
  <c r="L228" i="10"/>
  <c r="H228" i="10"/>
  <c r="N219" i="10"/>
  <c r="J219" i="10"/>
  <c r="F219" i="10"/>
  <c r="P231" i="10"/>
  <c r="L231" i="10"/>
  <c r="H231" i="10"/>
  <c r="O228" i="10"/>
  <c r="K228" i="10"/>
  <c r="G228" i="10"/>
  <c r="M219" i="10"/>
  <c r="I219" i="10"/>
  <c r="E219" i="10"/>
  <c r="J231" i="10"/>
  <c r="I228" i="10"/>
  <c r="O219" i="10"/>
  <c r="G219" i="10"/>
  <c r="O216" i="10"/>
  <c r="K216" i="10"/>
  <c r="G216" i="10"/>
  <c r="N213" i="10"/>
  <c r="J213" i="10"/>
  <c r="F213" i="10"/>
  <c r="N205" i="10"/>
  <c r="J205" i="10"/>
  <c r="F205" i="10"/>
  <c r="O231" i="10"/>
  <c r="G231" i="10"/>
  <c r="N228" i="10"/>
  <c r="F228" i="10"/>
  <c r="L219" i="10"/>
  <c r="N216" i="10"/>
  <c r="J216" i="10"/>
  <c r="F216" i="10"/>
  <c r="M213" i="10"/>
  <c r="I213" i="10"/>
  <c r="E213" i="10"/>
  <c r="M205" i="10"/>
  <c r="I205" i="10"/>
  <c r="E205" i="10"/>
  <c r="K231" i="10"/>
  <c r="H219" i="10"/>
  <c r="P216" i="10"/>
  <c r="H216" i="10"/>
  <c r="O213" i="10"/>
  <c r="G213" i="10"/>
  <c r="O205" i="10"/>
  <c r="G205" i="10"/>
  <c r="N192" i="10"/>
  <c r="J192" i="10"/>
  <c r="F192" i="10"/>
  <c r="F231" i="10"/>
  <c r="M228" i="10"/>
  <c r="M216" i="10"/>
  <c r="E216" i="10"/>
  <c r="L213" i="10"/>
  <c r="L205" i="10"/>
  <c r="M192" i="10"/>
  <c r="I192" i="10"/>
  <c r="E192" i="10"/>
  <c r="J228" i="10"/>
  <c r="K219" i="10"/>
  <c r="I216" i="10"/>
  <c r="P213" i="10"/>
  <c r="H205" i="10"/>
  <c r="K192" i="10"/>
  <c r="E228" i="10"/>
  <c r="K213" i="10"/>
  <c r="P192" i="10"/>
  <c r="H192" i="10"/>
  <c r="P219" i="10"/>
  <c r="H213" i="10"/>
  <c r="P205" i="10"/>
  <c r="L192" i="10"/>
  <c r="K205" i="10"/>
  <c r="G192" i="10"/>
  <c r="L180" i="10"/>
  <c r="J210" i="10"/>
  <c r="L216" i="10"/>
  <c r="N231" i="10"/>
  <c r="T25" i="10"/>
  <c r="J169" i="10"/>
  <c r="F142" i="10" s="1"/>
  <c r="AC29" i="10"/>
  <c r="F143" i="10"/>
  <c r="J143" i="10"/>
  <c r="N143" i="10"/>
  <c r="E144" i="10"/>
  <c r="I144" i="10"/>
  <c r="M144" i="10"/>
  <c r="Q112" i="10"/>
  <c r="Q116" i="10"/>
  <c r="Q117" i="10"/>
  <c r="Q119" i="10"/>
  <c r="Q126" i="10"/>
  <c r="E143" i="10"/>
  <c r="E166" i="10"/>
  <c r="E181" i="10" s="1"/>
  <c r="O192" i="10"/>
  <c r="F197" i="10"/>
  <c r="T24" i="10"/>
  <c r="N223" i="10"/>
  <c r="J223" i="10"/>
  <c r="F223" i="10"/>
  <c r="M223" i="10"/>
  <c r="I223" i="10"/>
  <c r="E223" i="10"/>
  <c r="K223" i="10"/>
  <c r="N209" i="10"/>
  <c r="J209" i="10"/>
  <c r="F209" i="10"/>
  <c r="P223" i="10"/>
  <c r="H223" i="10"/>
  <c r="M209" i="10"/>
  <c r="I209" i="10"/>
  <c r="E209" i="10"/>
  <c r="K209" i="10"/>
  <c r="N196" i="10"/>
  <c r="J196" i="10"/>
  <c r="F196" i="10"/>
  <c r="O223" i="10"/>
  <c r="P209" i="10"/>
  <c r="H209" i="10"/>
  <c r="M196" i="10"/>
  <c r="I196" i="10"/>
  <c r="E196" i="10"/>
  <c r="O196" i="10"/>
  <c r="G196" i="10"/>
  <c r="L223" i="10"/>
  <c r="O209" i="10"/>
  <c r="L196" i="10"/>
  <c r="L209" i="10"/>
  <c r="K196" i="10"/>
  <c r="G223" i="10"/>
  <c r="G209" i="10"/>
  <c r="H196" i="10"/>
  <c r="O99" i="10"/>
  <c r="AC32" i="10"/>
  <c r="K168" i="10"/>
  <c r="K175" i="10"/>
  <c r="G177" i="10"/>
  <c r="L100" i="10"/>
  <c r="Q125" i="10"/>
  <c r="Q105" i="10"/>
  <c r="Q106" i="10"/>
  <c r="Q108" i="10"/>
  <c r="I143" i="10"/>
  <c r="L144" i="10"/>
  <c r="P143" i="10"/>
  <c r="G181" i="10"/>
  <c r="P196" i="10"/>
  <c r="O210" i="10"/>
  <c r="AC24" i="10"/>
  <c r="T27" i="10"/>
  <c r="AC28" i="10"/>
  <c r="E175" i="10"/>
  <c r="H168" i="10"/>
  <c r="L168" i="10"/>
  <c r="L175" i="10"/>
  <c r="N160" i="10"/>
  <c r="N168" i="10" s="1"/>
  <c r="O100" i="10"/>
  <c r="G182" i="10"/>
  <c r="M100" i="10"/>
  <c r="M101" i="10" s="1"/>
  <c r="AC27" i="10"/>
  <c r="T29" i="10"/>
  <c r="T31" i="10"/>
  <c r="C259" i="10" s="1"/>
  <c r="N99" i="10"/>
  <c r="T45" i="10"/>
  <c r="L99" i="10"/>
  <c r="Q110" i="10"/>
  <c r="H143" i="10"/>
  <c r="K144" i="10"/>
  <c r="I168" i="10"/>
  <c r="K185" i="10"/>
  <c r="J100" i="10"/>
  <c r="J101" i="10" s="1"/>
  <c r="N100" i="10"/>
  <c r="Q109" i="10"/>
  <c r="G143" i="10"/>
  <c r="K143" i="10"/>
  <c r="O143" i="10"/>
  <c r="F144" i="10"/>
  <c r="J144" i="10"/>
  <c r="N144" i="10"/>
  <c r="E127" i="10"/>
  <c r="J160" i="10"/>
  <c r="G168" i="10"/>
  <c r="G175" i="10"/>
  <c r="W64" i="10"/>
  <c r="W67" i="10"/>
  <c r="L185" i="10"/>
  <c r="G178" i="10"/>
  <c r="G179" i="10"/>
  <c r="W78" i="10"/>
  <c r="W90" i="10"/>
  <c r="F168" i="10"/>
  <c r="N199" i="10"/>
  <c r="J199" i="10"/>
  <c r="F199" i="10"/>
  <c r="N175" i="10"/>
  <c r="N183" i="10" s="1"/>
  <c r="N186" i="10" s="1"/>
  <c r="M199" i="10"/>
  <c r="I199" i="10"/>
  <c r="E199" i="10"/>
  <c r="O199" i="10"/>
  <c r="G199" i="10"/>
  <c r="P146" i="10"/>
  <c r="L146" i="10"/>
  <c r="H146" i="10"/>
  <c r="L199" i="10"/>
  <c r="O146" i="10"/>
  <c r="K146" i="10"/>
  <c r="G146" i="10"/>
  <c r="O225" i="10"/>
  <c r="K225" i="10"/>
  <c r="G225" i="10"/>
  <c r="N225" i="10"/>
  <c r="J225" i="10"/>
  <c r="F225" i="10"/>
  <c r="P225" i="10"/>
  <c r="H225" i="10"/>
  <c r="M225" i="10"/>
  <c r="E225" i="10"/>
  <c r="I225" i="10"/>
  <c r="M147" i="10"/>
  <c r="I147" i="10"/>
  <c r="P147" i="10"/>
  <c r="L147" i="10"/>
  <c r="H147" i="10"/>
  <c r="O180" i="10"/>
  <c r="M191" i="10"/>
  <c r="P204" i="10"/>
  <c r="H212" i="10"/>
  <c r="M218" i="10"/>
  <c r="L225" i="10"/>
  <c r="N230" i="10"/>
  <c r="J230" i="10"/>
  <c r="F230" i="10"/>
  <c r="M227" i="10"/>
  <c r="I227" i="10"/>
  <c r="E227" i="10"/>
  <c r="O218" i="10"/>
  <c r="K218" i="10"/>
  <c r="M230" i="10"/>
  <c r="I230" i="10"/>
  <c r="E230" i="10"/>
  <c r="P227" i="10"/>
  <c r="L227" i="10"/>
  <c r="H227" i="10"/>
  <c r="N218" i="10"/>
  <c r="J218" i="10"/>
  <c r="F218" i="10"/>
  <c r="O230" i="10"/>
  <c r="G230" i="10"/>
  <c r="N227" i="10"/>
  <c r="F227" i="10"/>
  <c r="L218" i="10"/>
  <c r="E218" i="10"/>
  <c r="P215" i="10"/>
  <c r="L215" i="10"/>
  <c r="H215" i="10"/>
  <c r="O212" i="10"/>
  <c r="K212" i="10"/>
  <c r="G212" i="10"/>
  <c r="O204" i="10"/>
  <c r="K204" i="10"/>
  <c r="G204" i="10"/>
  <c r="L230" i="10"/>
  <c r="K227" i="10"/>
  <c r="I218" i="10"/>
  <c r="O215" i="10"/>
  <c r="K215" i="10"/>
  <c r="G215" i="10"/>
  <c r="N212" i="10"/>
  <c r="J212" i="10"/>
  <c r="F212" i="10"/>
  <c r="N204" i="10"/>
  <c r="H230" i="10"/>
  <c r="O227" i="10"/>
  <c r="G218" i="10"/>
  <c r="M215" i="10"/>
  <c r="E215" i="10"/>
  <c r="L212" i="10"/>
  <c r="L204" i="10"/>
  <c r="F204" i="10"/>
  <c r="O191" i="10"/>
  <c r="K191" i="10"/>
  <c r="G191" i="10"/>
  <c r="J227" i="10"/>
  <c r="P218" i="10"/>
  <c r="J215" i="10"/>
  <c r="I212" i="10"/>
  <c r="J204" i="10"/>
  <c r="E204" i="10"/>
  <c r="N191" i="10"/>
  <c r="J191" i="10"/>
  <c r="F191" i="10"/>
  <c r="H191" i="10"/>
  <c r="P191" i="10"/>
  <c r="H204" i="10"/>
  <c r="M212" i="10"/>
  <c r="F215" i="10"/>
  <c r="P230" i="10"/>
  <c r="P232" i="10"/>
  <c r="L232" i="10"/>
  <c r="H232" i="10"/>
  <c r="M220" i="10"/>
  <c r="I220" i="10"/>
  <c r="E220" i="10"/>
  <c r="O232" i="10"/>
  <c r="K232" i="10"/>
  <c r="G232" i="10"/>
  <c r="P220" i="10"/>
  <c r="L220" i="10"/>
  <c r="H220" i="10"/>
  <c r="M232" i="10"/>
  <c r="E232" i="10"/>
  <c r="J220" i="10"/>
  <c r="M206" i="10"/>
  <c r="I206" i="10"/>
  <c r="E206" i="10"/>
  <c r="J232" i="10"/>
  <c r="O220" i="10"/>
  <c r="G220" i="10"/>
  <c r="P206" i="10"/>
  <c r="L206" i="10"/>
  <c r="H206" i="10"/>
  <c r="M175" i="10"/>
  <c r="M183" i="10" s="1"/>
  <c r="M186" i="10" s="1"/>
  <c r="G190" i="10"/>
  <c r="K190" i="10"/>
  <c r="O190" i="10"/>
  <c r="H193" i="10"/>
  <c r="L193" i="10"/>
  <c r="P193" i="10"/>
  <c r="G198" i="10"/>
  <c r="K198" i="10"/>
  <c r="O198" i="10"/>
  <c r="H203" i="10"/>
  <c r="M203" i="10"/>
  <c r="G206" i="10"/>
  <c r="O206" i="10"/>
  <c r="F211" i="10"/>
  <c r="N211" i="10"/>
  <c r="G214" i="10"/>
  <c r="O214" i="10"/>
  <c r="H217" i="10"/>
  <c r="P217" i="10"/>
  <c r="F220" i="10"/>
  <c r="G226" i="10"/>
  <c r="I232" i="10"/>
  <c r="O229" i="10"/>
  <c r="K229" i="10"/>
  <c r="G229" i="10"/>
  <c r="N226" i="10"/>
  <c r="J226" i="10"/>
  <c r="F226" i="10"/>
  <c r="N229" i="10"/>
  <c r="J229" i="10"/>
  <c r="F229" i="10"/>
  <c r="M226" i="10"/>
  <c r="I226" i="10"/>
  <c r="E226" i="10"/>
  <c r="L229" i="10"/>
  <c r="K226" i="10"/>
  <c r="N217" i="10"/>
  <c r="J217" i="10"/>
  <c r="F217" i="10"/>
  <c r="M214" i="10"/>
  <c r="I214" i="10"/>
  <c r="E214" i="10"/>
  <c r="P211" i="10"/>
  <c r="L211" i="10"/>
  <c r="H211" i="10"/>
  <c r="P203" i="10"/>
  <c r="L203" i="10"/>
  <c r="I229" i="10"/>
  <c r="P226" i="10"/>
  <c r="H226" i="10"/>
  <c r="M217" i="10"/>
  <c r="I217" i="10"/>
  <c r="E217" i="10"/>
  <c r="P214" i="10"/>
  <c r="L214" i="10"/>
  <c r="H214" i="10"/>
  <c r="O211" i="10"/>
  <c r="K211" i="10"/>
  <c r="G211" i="10"/>
  <c r="H190" i="10"/>
  <c r="L190" i="10"/>
  <c r="P190" i="10"/>
  <c r="E193" i="10"/>
  <c r="I193" i="10"/>
  <c r="M193" i="10"/>
  <c r="H198" i="10"/>
  <c r="L198" i="10"/>
  <c r="E203" i="10"/>
  <c r="I203" i="10"/>
  <c r="N203" i="10"/>
  <c r="J206" i="10"/>
  <c r="I211" i="10"/>
  <c r="J214" i="10"/>
  <c r="K217" i="10"/>
  <c r="K220" i="10"/>
  <c r="L226" i="10"/>
  <c r="E229" i="10"/>
  <c r="N232" i="10"/>
  <c r="O183" i="11" l="1"/>
  <c r="O186" i="11" s="1"/>
  <c r="F247" i="10"/>
  <c r="O183" i="10"/>
  <c r="O186" i="10" s="1"/>
  <c r="H67" i="4"/>
  <c r="K67" i="4" s="1"/>
  <c r="K240" i="11"/>
  <c r="C258" i="10"/>
  <c r="P237" i="10"/>
  <c r="P252" i="10" s="1"/>
  <c r="P240" i="10"/>
  <c r="H61" i="4"/>
  <c r="K61" i="4" s="1"/>
  <c r="E240" i="11"/>
  <c r="H36" i="4"/>
  <c r="K36" i="4" s="1"/>
  <c r="E240" i="10"/>
  <c r="H39" i="4"/>
  <c r="K39" i="4" s="1"/>
  <c r="H240" i="10"/>
  <c r="H37" i="4"/>
  <c r="K37" i="4" s="1"/>
  <c r="F240" i="10"/>
  <c r="M237" i="10"/>
  <c r="M252" i="10" s="1"/>
  <c r="M240" i="10"/>
  <c r="H40" i="4"/>
  <c r="K40" i="4" s="1"/>
  <c r="I240" i="10"/>
  <c r="I237" i="11"/>
  <c r="I252" i="11" s="1"/>
  <c r="I240" i="11"/>
  <c r="L237" i="10"/>
  <c r="L252" i="10" s="1"/>
  <c r="L240" i="10"/>
  <c r="O237" i="11"/>
  <c r="O252" i="11" s="1"/>
  <c r="O240" i="11"/>
  <c r="G237" i="11"/>
  <c r="G252" i="11" s="1"/>
  <c r="G240" i="11"/>
  <c r="C258" i="11"/>
  <c r="P176" i="11"/>
  <c r="H100" i="11"/>
  <c r="H101" i="11" s="1"/>
  <c r="H100" i="10"/>
  <c r="H101" i="10" s="1"/>
  <c r="Q201" i="11"/>
  <c r="P176" i="10"/>
  <c r="C257" i="11"/>
  <c r="C256" i="11"/>
  <c r="E237" i="10"/>
  <c r="E252" i="10" s="1"/>
  <c r="C256" i="10"/>
  <c r="C257" i="10"/>
  <c r="Q202" i="10"/>
  <c r="Q201" i="10"/>
  <c r="Q202" i="11"/>
  <c r="Q200" i="11"/>
  <c r="Q200" i="10"/>
  <c r="N77" i="2"/>
  <c r="G249" i="10"/>
  <c r="K183" i="10"/>
  <c r="K186" i="10" s="1"/>
  <c r="L101" i="11"/>
  <c r="G142" i="11"/>
  <c r="N76" i="2"/>
  <c r="H183" i="10"/>
  <c r="H186" i="10" s="1"/>
  <c r="O141" i="10"/>
  <c r="O246" i="10"/>
  <c r="I183" i="11"/>
  <c r="I186" i="11" s="1"/>
  <c r="I142" i="10"/>
  <c r="F246" i="11"/>
  <c r="N142" i="11"/>
  <c r="F237" i="10"/>
  <c r="F252" i="10" s="1"/>
  <c r="Q118" i="10"/>
  <c r="H47" i="4"/>
  <c r="K47" i="4" s="1"/>
  <c r="P178" i="11"/>
  <c r="D61" i="2" s="1"/>
  <c r="L76" i="2" s="1"/>
  <c r="P179" i="10"/>
  <c r="J45" i="2" s="1"/>
  <c r="J77" i="2" s="1"/>
  <c r="H183" i="11"/>
  <c r="H186" i="11" s="1"/>
  <c r="P179" i="11"/>
  <c r="D62" i="2" s="1"/>
  <c r="L77" i="2" s="1"/>
  <c r="L183" i="10"/>
  <c r="L186" i="10" s="1"/>
  <c r="P181" i="11"/>
  <c r="D64" i="2" s="1"/>
  <c r="L79" i="2" s="1"/>
  <c r="P177" i="10"/>
  <c r="K246" i="10"/>
  <c r="N249" i="10"/>
  <c r="K183" i="11"/>
  <c r="K186" i="11" s="1"/>
  <c r="O247" i="10"/>
  <c r="O247" i="11"/>
  <c r="N78" i="2"/>
  <c r="J247" i="10"/>
  <c r="M249" i="10"/>
  <c r="K247" i="10"/>
  <c r="E168" i="10"/>
  <c r="G183" i="11"/>
  <c r="G186" i="11" s="1"/>
  <c r="L246" i="10"/>
  <c r="I247" i="11"/>
  <c r="N246" i="11"/>
  <c r="L249" i="10"/>
  <c r="Q140" i="10"/>
  <c r="E183" i="10"/>
  <c r="E186" i="10" s="1"/>
  <c r="L249" i="11"/>
  <c r="H65" i="4"/>
  <c r="K65" i="4" s="1"/>
  <c r="G247" i="11"/>
  <c r="N247" i="10"/>
  <c r="I246" i="11"/>
  <c r="K249" i="11"/>
  <c r="L247" i="11"/>
  <c r="Q146" i="11"/>
  <c r="Q145" i="11"/>
  <c r="E246" i="10"/>
  <c r="F183" i="10"/>
  <c r="F186" i="10" s="1"/>
  <c r="P177" i="11"/>
  <c r="Q140" i="11"/>
  <c r="Q145" i="10"/>
  <c r="H44" i="4"/>
  <c r="K44" i="4" s="1"/>
  <c r="H71" i="4"/>
  <c r="K71" i="4" s="1"/>
  <c r="F251" i="10"/>
  <c r="O249" i="10"/>
  <c r="O246" i="11"/>
  <c r="P182" i="11"/>
  <c r="D67" i="2" s="1"/>
  <c r="H237" i="10"/>
  <c r="H252" i="10" s="1"/>
  <c r="Q217" i="10"/>
  <c r="N247" i="11"/>
  <c r="E183" i="11"/>
  <c r="E186" i="11" s="1"/>
  <c r="P246" i="10"/>
  <c r="M141" i="10"/>
  <c r="F183" i="11"/>
  <c r="F186" i="11" s="1"/>
  <c r="J246" i="10"/>
  <c r="M247" i="10"/>
  <c r="O249" i="11"/>
  <c r="J247" i="11"/>
  <c r="H43" i="4"/>
  <c r="K43" i="4" s="1"/>
  <c r="W47" i="11"/>
  <c r="I237" i="10"/>
  <c r="I252" i="10" s="1"/>
  <c r="K237" i="11"/>
  <c r="K252" i="11" s="1"/>
  <c r="P178" i="10"/>
  <c r="J44" i="2" s="1"/>
  <c r="J76" i="2" s="1"/>
  <c r="H63" i="4"/>
  <c r="K63" i="4" s="1"/>
  <c r="K249" i="10"/>
  <c r="I175" i="10"/>
  <c r="Q229" i="10"/>
  <c r="G183" i="10"/>
  <c r="G186" i="10" s="1"/>
  <c r="K251" i="11"/>
  <c r="H249" i="10"/>
  <c r="E247" i="10"/>
  <c r="J246" i="11"/>
  <c r="Q221" i="11"/>
  <c r="Q205" i="11"/>
  <c r="L247" i="10"/>
  <c r="G207" i="10"/>
  <c r="L221" i="10"/>
  <c r="H251" i="11"/>
  <c r="L183" i="11"/>
  <c r="L186" i="11" s="1"/>
  <c r="H246" i="10"/>
  <c r="Q232" i="10"/>
  <c r="Q228" i="10"/>
  <c r="Q196" i="11"/>
  <c r="M237" i="11"/>
  <c r="M252" i="11" s="1"/>
  <c r="H69" i="4"/>
  <c r="K69" i="4" s="1"/>
  <c r="E168" i="11"/>
  <c r="N237" i="11"/>
  <c r="N252" i="11" s="1"/>
  <c r="H70" i="4"/>
  <c r="K70" i="4" s="1"/>
  <c r="P237" i="11"/>
  <c r="P252" i="11" s="1"/>
  <c r="H72" i="4"/>
  <c r="K72" i="4" s="1"/>
  <c r="J237" i="11"/>
  <c r="J252" i="11" s="1"/>
  <c r="H66" i="4"/>
  <c r="K66" i="4" s="1"/>
  <c r="F237" i="11"/>
  <c r="F252" i="11" s="1"/>
  <c r="H62" i="4"/>
  <c r="K62" i="4" s="1"/>
  <c r="L237" i="11"/>
  <c r="L252" i="11" s="1"/>
  <c r="H68" i="4"/>
  <c r="K68" i="4" s="1"/>
  <c r="H237" i="11"/>
  <c r="H252" i="11" s="1"/>
  <c r="H64" i="4"/>
  <c r="K64" i="4" s="1"/>
  <c r="W47" i="10"/>
  <c r="P249" i="10"/>
  <c r="Q228" i="11"/>
  <c r="K246" i="11"/>
  <c r="Q224" i="11"/>
  <c r="N237" i="10"/>
  <c r="N252" i="10" s="1"/>
  <c r="H45" i="4"/>
  <c r="K45" i="4" s="1"/>
  <c r="K237" i="10"/>
  <c r="K252" i="10" s="1"/>
  <c r="H42" i="4"/>
  <c r="K42" i="4" s="1"/>
  <c r="G247" i="10"/>
  <c r="Q223" i="10"/>
  <c r="E233" i="10"/>
  <c r="E251" i="10" s="1"/>
  <c r="O233" i="10"/>
  <c r="O251" i="10" s="1"/>
  <c r="Q212" i="11"/>
  <c r="Q191" i="11"/>
  <c r="Q218" i="11"/>
  <c r="Q204" i="11"/>
  <c r="F251" i="11"/>
  <c r="G249" i="11"/>
  <c r="P247" i="11"/>
  <c r="G246" i="11"/>
  <c r="H249" i="11"/>
  <c r="Q217" i="11"/>
  <c r="I249" i="11"/>
  <c r="N251" i="11"/>
  <c r="G251" i="11"/>
  <c r="G237" i="10"/>
  <c r="G252" i="10" s="1"/>
  <c r="H38" i="4"/>
  <c r="K38" i="4" s="1"/>
  <c r="H247" i="10"/>
  <c r="J249" i="10"/>
  <c r="N246" i="10"/>
  <c r="Q147" i="10"/>
  <c r="P207" i="10"/>
  <c r="I251" i="11"/>
  <c r="P249" i="11"/>
  <c r="M249" i="11"/>
  <c r="Q193" i="11"/>
  <c r="M251" i="11"/>
  <c r="J237" i="10"/>
  <c r="J252" i="10" s="1"/>
  <c r="H41" i="4"/>
  <c r="K41" i="4" s="1"/>
  <c r="N207" i="10"/>
  <c r="J249" i="11"/>
  <c r="O237" i="10"/>
  <c r="O252" i="10" s="1"/>
  <c r="H46" i="4"/>
  <c r="K46" i="4" s="1"/>
  <c r="P180" i="11"/>
  <c r="D63" i="2" s="1"/>
  <c r="L78" i="2" s="1"/>
  <c r="Q149" i="10"/>
  <c r="N101" i="10"/>
  <c r="Q216" i="11"/>
  <c r="E247" i="11"/>
  <c r="Q127" i="11"/>
  <c r="P128" i="11" s="1"/>
  <c r="Q190" i="11"/>
  <c r="Q230" i="11"/>
  <c r="E251" i="11"/>
  <c r="Q199" i="11"/>
  <c r="L246" i="11"/>
  <c r="M247" i="11"/>
  <c r="E246" i="11"/>
  <c r="Q211" i="11"/>
  <c r="Q231" i="11"/>
  <c r="Q141" i="11"/>
  <c r="F247" i="11"/>
  <c r="J251" i="11"/>
  <c r="Q210" i="11"/>
  <c r="O222" i="11"/>
  <c r="O248" i="11" s="1"/>
  <c r="K222" i="11"/>
  <c r="K248" i="11" s="1"/>
  <c r="G222" i="11"/>
  <c r="G248" i="11" s="1"/>
  <c r="N222" i="11"/>
  <c r="N248" i="11" s="1"/>
  <c r="J222" i="11"/>
  <c r="J248" i="11" s="1"/>
  <c r="F222" i="11"/>
  <c r="F248" i="11" s="1"/>
  <c r="P222" i="11"/>
  <c r="P248" i="11" s="1"/>
  <c r="H222" i="11"/>
  <c r="H248" i="11" s="1"/>
  <c r="P208" i="11"/>
  <c r="L208" i="11"/>
  <c r="H208" i="11"/>
  <c r="M222" i="11"/>
  <c r="M248" i="11" s="1"/>
  <c r="E222" i="11"/>
  <c r="O208" i="11"/>
  <c r="K208" i="11"/>
  <c r="G208" i="11"/>
  <c r="I208" i="11"/>
  <c r="P195" i="11"/>
  <c r="P245" i="11" s="1"/>
  <c r="L195" i="11"/>
  <c r="L245" i="11" s="1"/>
  <c r="H195" i="11"/>
  <c r="H245" i="11" s="1"/>
  <c r="L222" i="11"/>
  <c r="L248" i="11" s="1"/>
  <c r="N208" i="11"/>
  <c r="F208" i="11"/>
  <c r="O195" i="11"/>
  <c r="O245" i="11" s="1"/>
  <c r="K195" i="11"/>
  <c r="K245" i="11" s="1"/>
  <c r="G195" i="11"/>
  <c r="G245" i="11" s="1"/>
  <c r="M195" i="11"/>
  <c r="M245" i="11" s="1"/>
  <c r="E195" i="11"/>
  <c r="M208" i="11"/>
  <c r="J195" i="11"/>
  <c r="J245" i="11" s="1"/>
  <c r="I222" i="11"/>
  <c r="I248" i="11" s="1"/>
  <c r="J208" i="11"/>
  <c r="N195" i="11"/>
  <c r="N245" i="11" s="1"/>
  <c r="E208" i="11"/>
  <c r="I195" i="11"/>
  <c r="I245" i="11" s="1"/>
  <c r="F195" i="11"/>
  <c r="F245" i="11" s="1"/>
  <c r="P142" i="11"/>
  <c r="H142" i="11"/>
  <c r="Q227" i="11"/>
  <c r="H247" i="11"/>
  <c r="Q203" i="11"/>
  <c r="P246" i="11"/>
  <c r="F249" i="11"/>
  <c r="Q219" i="11"/>
  <c r="J175" i="11"/>
  <c r="J183" i="11" s="1"/>
  <c r="Q225" i="11"/>
  <c r="Q206" i="11"/>
  <c r="F142" i="11"/>
  <c r="Q207" i="11"/>
  <c r="Q223" i="11"/>
  <c r="E142" i="11"/>
  <c r="M142" i="11"/>
  <c r="K247" i="11"/>
  <c r="Q198" i="11"/>
  <c r="Q215" i="11"/>
  <c r="Q214" i="11"/>
  <c r="M246" i="11"/>
  <c r="L251" i="11"/>
  <c r="O251" i="11"/>
  <c r="Q213" i="11"/>
  <c r="Q192" i="11"/>
  <c r="O142" i="11"/>
  <c r="Q144" i="11"/>
  <c r="J185" i="11"/>
  <c r="P185" i="11" s="1"/>
  <c r="L81" i="2" s="1"/>
  <c r="Q143" i="11"/>
  <c r="Q197" i="11"/>
  <c r="Q209" i="11"/>
  <c r="J142" i="11"/>
  <c r="Q194" i="11"/>
  <c r="Q229" i="11"/>
  <c r="P251" i="11"/>
  <c r="H246" i="11"/>
  <c r="Q226" i="11"/>
  <c r="E249" i="11"/>
  <c r="N249" i="11"/>
  <c r="Q147" i="11"/>
  <c r="Q232" i="11"/>
  <c r="Q220" i="11"/>
  <c r="K142" i="11"/>
  <c r="L142" i="11"/>
  <c r="Q233" i="11"/>
  <c r="E237" i="11"/>
  <c r="Q149" i="11"/>
  <c r="M101" i="11"/>
  <c r="I142" i="11"/>
  <c r="I247" i="10"/>
  <c r="I249" i="10"/>
  <c r="Q190" i="10"/>
  <c r="Q206" i="10"/>
  <c r="Q220" i="10"/>
  <c r="M246" i="10"/>
  <c r="Q197" i="10"/>
  <c r="P194" i="10"/>
  <c r="L194" i="10"/>
  <c r="H194" i="10"/>
  <c r="O194" i="10"/>
  <c r="K194" i="10"/>
  <c r="G194" i="10"/>
  <c r="I194" i="10"/>
  <c r="N194" i="10"/>
  <c r="F194" i="10"/>
  <c r="E194" i="10"/>
  <c r="J194" i="10"/>
  <c r="M194" i="10"/>
  <c r="K233" i="10"/>
  <c r="K251" i="10" s="1"/>
  <c r="H221" i="10"/>
  <c r="O221" i="10"/>
  <c r="H233" i="10"/>
  <c r="H251" i="10" s="1"/>
  <c r="L207" i="10"/>
  <c r="J221" i="10"/>
  <c r="N221" i="10"/>
  <c r="I221" i="10"/>
  <c r="F221" i="10"/>
  <c r="H141" i="10"/>
  <c r="J141" i="10"/>
  <c r="N141" i="10"/>
  <c r="G233" i="10"/>
  <c r="G251" i="10" s="1"/>
  <c r="N233" i="10"/>
  <c r="N251" i="10" s="1"/>
  <c r="K221" i="10"/>
  <c r="M221" i="10"/>
  <c r="H207" i="10"/>
  <c r="O207" i="10"/>
  <c r="M207" i="10"/>
  <c r="J207" i="10"/>
  <c r="I207" i="10"/>
  <c r="L141" i="10"/>
  <c r="K141" i="10"/>
  <c r="I182" i="10"/>
  <c r="P182" i="10" s="1"/>
  <c r="J50" i="2" s="1"/>
  <c r="I185" i="10"/>
  <c r="I180" i="10"/>
  <c r="E141" i="10"/>
  <c r="P221" i="10"/>
  <c r="J233" i="10"/>
  <c r="J251" i="10" s="1"/>
  <c r="G221" i="10"/>
  <c r="E221" i="10"/>
  <c r="M233" i="10"/>
  <c r="M251" i="10" s="1"/>
  <c r="K207" i="10"/>
  <c r="E207" i="10"/>
  <c r="I233" i="10"/>
  <c r="I251" i="10" s="1"/>
  <c r="F207" i="10"/>
  <c r="P141" i="10"/>
  <c r="G141" i="10"/>
  <c r="F141" i="10"/>
  <c r="I141" i="10"/>
  <c r="Q216" i="10"/>
  <c r="Q193" i="10"/>
  <c r="Q211" i="10"/>
  <c r="G246" i="10"/>
  <c r="Q198" i="10"/>
  <c r="Q212" i="10"/>
  <c r="F246" i="10"/>
  <c r="O222" i="10"/>
  <c r="K222" i="10"/>
  <c r="G222" i="10"/>
  <c r="N222" i="10"/>
  <c r="J222" i="10"/>
  <c r="F222" i="10"/>
  <c r="P222" i="10"/>
  <c r="H222" i="10"/>
  <c r="O208" i="10"/>
  <c r="K208" i="10"/>
  <c r="G208" i="10"/>
  <c r="M222" i="10"/>
  <c r="E222" i="10"/>
  <c r="N208" i="10"/>
  <c r="J208" i="10"/>
  <c r="F208" i="10"/>
  <c r="P208" i="10"/>
  <c r="H208" i="10"/>
  <c r="O195" i="10"/>
  <c r="K195" i="10"/>
  <c r="G195" i="10"/>
  <c r="L222" i="10"/>
  <c r="M208" i="10"/>
  <c r="E208" i="10"/>
  <c r="N195" i="10"/>
  <c r="J195" i="10"/>
  <c r="F195" i="10"/>
  <c r="L195" i="10"/>
  <c r="L208" i="10"/>
  <c r="I195" i="10"/>
  <c r="H195" i="10"/>
  <c r="E195" i="10"/>
  <c r="I208" i="10"/>
  <c r="M195" i="10"/>
  <c r="O142" i="10"/>
  <c r="G142" i="10"/>
  <c r="I222" i="10"/>
  <c r="L142" i="10"/>
  <c r="P195" i="10"/>
  <c r="J142" i="10"/>
  <c r="K142" i="10"/>
  <c r="M142" i="10"/>
  <c r="N142" i="10"/>
  <c r="H142" i="10"/>
  <c r="J180" i="10"/>
  <c r="J185" i="10"/>
  <c r="P142" i="10"/>
  <c r="E142" i="10"/>
  <c r="L233" i="10"/>
  <c r="L251" i="10" s="1"/>
  <c r="P233" i="10"/>
  <c r="P251" i="10" s="1"/>
  <c r="P247" i="10"/>
  <c r="Q214" i="10"/>
  <c r="Q226" i="10"/>
  <c r="E249" i="10"/>
  <c r="Q127" i="10"/>
  <c r="L128" i="10" s="1"/>
  <c r="Q196" i="10"/>
  <c r="P181" i="10"/>
  <c r="J47" i="2" s="1"/>
  <c r="J79" i="2" s="1"/>
  <c r="Q231" i="10"/>
  <c r="Q204" i="10"/>
  <c r="Q215" i="10"/>
  <c r="Q218" i="10"/>
  <c r="Q230" i="10"/>
  <c r="Q225" i="10"/>
  <c r="Q146" i="10"/>
  <c r="J175" i="10"/>
  <c r="J168" i="10"/>
  <c r="O101" i="10"/>
  <c r="Q143" i="10"/>
  <c r="Q213" i="10"/>
  <c r="Q219" i="10"/>
  <c r="Q210" i="10"/>
  <c r="Q224" i="10"/>
  <c r="I246" i="10"/>
  <c r="Q203" i="10"/>
  <c r="F249" i="10"/>
  <c r="Q191" i="10"/>
  <c r="Q227" i="10"/>
  <c r="Q199" i="10"/>
  <c r="L101" i="10"/>
  <c r="Q209" i="10"/>
  <c r="Q144" i="10"/>
  <c r="Q192" i="10"/>
  <c r="Q205" i="10"/>
  <c r="J239" i="11" l="1"/>
  <c r="G66" i="4" s="1"/>
  <c r="O239" i="11"/>
  <c r="G71" i="4" s="1"/>
  <c r="J239" i="10"/>
  <c r="G41" i="4" s="1"/>
  <c r="N239" i="11"/>
  <c r="G70" i="4" s="1"/>
  <c r="L239" i="11"/>
  <c r="G68" i="4" s="1"/>
  <c r="I239" i="10"/>
  <c r="G40" i="4" s="1"/>
  <c r="G239" i="10"/>
  <c r="G38" i="4" s="1"/>
  <c r="K239" i="10"/>
  <c r="G42" i="4" s="1"/>
  <c r="O239" i="10"/>
  <c r="G46" i="4" s="1"/>
  <c r="H239" i="10"/>
  <c r="G39" i="4" s="1"/>
  <c r="L239" i="10"/>
  <c r="G43" i="4" s="1"/>
  <c r="P239" i="10"/>
  <c r="G47" i="4" s="1"/>
  <c r="N239" i="10"/>
  <c r="G45" i="4" s="1"/>
  <c r="M239" i="10"/>
  <c r="G44" i="4" s="1"/>
  <c r="H239" i="11"/>
  <c r="G64" i="4" s="1"/>
  <c r="K239" i="11"/>
  <c r="G67" i="4" s="1"/>
  <c r="P239" i="11"/>
  <c r="G72" i="4" s="1"/>
  <c r="G239" i="11"/>
  <c r="G63" i="4" s="1"/>
  <c r="F239" i="11"/>
  <c r="G62" i="4" s="1"/>
  <c r="M239" i="11"/>
  <c r="G69" i="4" s="1"/>
  <c r="I239" i="11"/>
  <c r="G65" i="4" s="1"/>
  <c r="E239" i="11"/>
  <c r="G61" i="4" s="1"/>
  <c r="E239" i="10"/>
  <c r="G36" i="4" s="1"/>
  <c r="F239" i="10"/>
  <c r="G37" i="4" s="1"/>
  <c r="Q240" i="10"/>
  <c r="Q240" i="11"/>
  <c r="C260" i="11"/>
  <c r="H128" i="11"/>
  <c r="H131" i="11" s="1"/>
  <c r="H134" i="11" s="1"/>
  <c r="H139" i="11" s="1"/>
  <c r="C260" i="10"/>
  <c r="G245" i="10"/>
  <c r="P250" i="10"/>
  <c r="F128" i="11"/>
  <c r="F130" i="11" s="1"/>
  <c r="F133" i="11" s="1"/>
  <c r="F138" i="11" s="1"/>
  <c r="E128" i="11"/>
  <c r="E131" i="11" s="1"/>
  <c r="E134" i="11" s="1"/>
  <c r="M128" i="11"/>
  <c r="M131" i="11" s="1"/>
  <c r="M134" i="11" s="1"/>
  <c r="M139" i="11" s="1"/>
  <c r="J128" i="11"/>
  <c r="J131" i="11" s="1"/>
  <c r="J134" i="11" s="1"/>
  <c r="J139" i="11" s="1"/>
  <c r="O128" i="11"/>
  <c r="O131" i="11" s="1"/>
  <c r="O134" i="11" s="1"/>
  <c r="O139" i="11" s="1"/>
  <c r="L248" i="10"/>
  <c r="H248" i="10"/>
  <c r="P175" i="11"/>
  <c r="J248" i="10"/>
  <c r="P248" i="10"/>
  <c r="J128" i="10"/>
  <c r="J129" i="10" s="1"/>
  <c r="J132" i="10" s="1"/>
  <c r="J137" i="10" s="1"/>
  <c r="P128" i="10"/>
  <c r="P130" i="10" s="1"/>
  <c r="P133" i="10" s="1"/>
  <c r="P138" i="10" s="1"/>
  <c r="F245" i="10"/>
  <c r="Q252" i="10"/>
  <c r="N250" i="10"/>
  <c r="I250" i="10"/>
  <c r="I128" i="10"/>
  <c r="I131" i="10" s="1"/>
  <c r="I134" i="10" s="1"/>
  <c r="I139" i="10" s="1"/>
  <c r="O128" i="10"/>
  <c r="O130" i="10" s="1"/>
  <c r="O133" i="10" s="1"/>
  <c r="O138" i="10" s="1"/>
  <c r="E250" i="10"/>
  <c r="O250" i="10"/>
  <c r="P250" i="11"/>
  <c r="J245" i="10"/>
  <c r="K248" i="10"/>
  <c r="F250" i="11"/>
  <c r="G250" i="11"/>
  <c r="G250" i="10"/>
  <c r="P175" i="10"/>
  <c r="J43" i="2" s="1"/>
  <c r="J183" i="10"/>
  <c r="J186" i="10" s="1"/>
  <c r="F250" i="10"/>
  <c r="I183" i="10"/>
  <c r="I186" i="10" s="1"/>
  <c r="N250" i="11"/>
  <c r="H250" i="11"/>
  <c r="K250" i="11"/>
  <c r="J186" i="11"/>
  <c r="E250" i="11"/>
  <c r="L250" i="10"/>
  <c r="F248" i="10"/>
  <c r="I250" i="11"/>
  <c r="M250" i="11"/>
  <c r="H250" i="10"/>
  <c r="O250" i="11"/>
  <c r="M250" i="10"/>
  <c r="L250" i="11"/>
  <c r="K250" i="10"/>
  <c r="J250" i="11"/>
  <c r="J250" i="10"/>
  <c r="N80" i="2"/>
  <c r="D65" i="2"/>
  <c r="L80" i="2" s="1"/>
  <c r="H73" i="4"/>
  <c r="K73" i="4" s="1"/>
  <c r="N128" i="11"/>
  <c r="N131" i="11" s="1"/>
  <c r="N134" i="11" s="1"/>
  <c r="N139" i="11" s="1"/>
  <c r="G128" i="11"/>
  <c r="G129" i="11" s="1"/>
  <c r="G132" i="11" s="1"/>
  <c r="G137" i="11" s="1"/>
  <c r="L128" i="11"/>
  <c r="L130" i="11" s="1"/>
  <c r="L133" i="11" s="1"/>
  <c r="L138" i="11" s="1"/>
  <c r="I128" i="11"/>
  <c r="I130" i="11" s="1"/>
  <c r="I133" i="11" s="1"/>
  <c r="I138" i="11" s="1"/>
  <c r="K128" i="11"/>
  <c r="K130" i="11" s="1"/>
  <c r="K133" i="11" s="1"/>
  <c r="K138" i="11" s="1"/>
  <c r="Q237" i="10"/>
  <c r="N248" i="10"/>
  <c r="O248" i="10"/>
  <c r="I245" i="10"/>
  <c r="G248" i="10"/>
  <c r="E245" i="10"/>
  <c r="M248" i="10"/>
  <c r="I248" i="10"/>
  <c r="M245" i="10"/>
  <c r="N245" i="10"/>
  <c r="O245" i="10"/>
  <c r="J48" i="2"/>
  <c r="H48" i="4"/>
  <c r="K48" i="4" s="1"/>
  <c r="Q247" i="10"/>
  <c r="F128" i="10"/>
  <c r="F129" i="10" s="1"/>
  <c r="F132" i="10" s="1"/>
  <c r="F137" i="10" s="1"/>
  <c r="K128" i="10"/>
  <c r="K129" i="10" s="1"/>
  <c r="K132" i="10" s="1"/>
  <c r="K137" i="10" s="1"/>
  <c r="Q246" i="10"/>
  <c r="Q142" i="11"/>
  <c r="Q222" i="11"/>
  <c r="Q251" i="11"/>
  <c r="Q247" i="11"/>
  <c r="Q249" i="11"/>
  <c r="Q195" i="11"/>
  <c r="Q237" i="11"/>
  <c r="E252" i="11"/>
  <c r="Q252" i="11" s="1"/>
  <c r="P130" i="11"/>
  <c r="P133" i="11" s="1"/>
  <c r="P138" i="11" s="1"/>
  <c r="P129" i="11"/>
  <c r="P132" i="11" s="1"/>
  <c r="P137" i="11" s="1"/>
  <c r="P131" i="11"/>
  <c r="P134" i="11" s="1"/>
  <c r="P139" i="11" s="1"/>
  <c r="Q208" i="11"/>
  <c r="Q246" i="11"/>
  <c r="E245" i="11"/>
  <c r="E248" i="11"/>
  <c r="Q248" i="11" s="1"/>
  <c r="L130" i="10"/>
  <c r="L133" i="10" s="1"/>
  <c r="L138" i="10" s="1"/>
  <c r="L129" i="10"/>
  <c r="L132" i="10" s="1"/>
  <c r="L137" i="10" s="1"/>
  <c r="L131" i="10"/>
  <c r="L134" i="10" s="1"/>
  <c r="L139" i="10" s="1"/>
  <c r="Q233" i="10"/>
  <c r="Q141" i="10"/>
  <c r="H245" i="10"/>
  <c r="Q251" i="10"/>
  <c r="Q222" i="10"/>
  <c r="E128" i="10"/>
  <c r="N128" i="10"/>
  <c r="H128" i="10"/>
  <c r="Q249" i="10"/>
  <c r="Q142" i="10"/>
  <c r="Q195" i="10"/>
  <c r="Q208" i="10"/>
  <c r="Q207" i="10"/>
  <c r="P180" i="10"/>
  <c r="Q194" i="10"/>
  <c r="L245" i="10"/>
  <c r="Q221" i="10"/>
  <c r="M128" i="10"/>
  <c r="G128" i="10"/>
  <c r="E248" i="10"/>
  <c r="P185" i="10"/>
  <c r="J81" i="2" s="1"/>
  <c r="K245" i="10"/>
  <c r="P245" i="10"/>
  <c r="T32" i="3"/>
  <c r="T33" i="3"/>
  <c r="G73" i="4" l="1"/>
  <c r="G48" i="4"/>
  <c r="Q239" i="10"/>
  <c r="Q239" i="11"/>
  <c r="H130" i="11"/>
  <c r="H133" i="11" s="1"/>
  <c r="H138" i="11" s="1"/>
  <c r="I38" i="4"/>
  <c r="L38" i="4" s="1"/>
  <c r="J80" i="2"/>
  <c r="H129" i="11"/>
  <c r="H132" i="11" s="1"/>
  <c r="H137" i="11" s="1"/>
  <c r="J61" i="4"/>
  <c r="I61" i="4"/>
  <c r="J63" i="4"/>
  <c r="I63" i="4"/>
  <c r="J67" i="4"/>
  <c r="I67" i="4"/>
  <c r="J70" i="4"/>
  <c r="I70" i="4"/>
  <c r="J68" i="4"/>
  <c r="I68" i="4"/>
  <c r="J62" i="4"/>
  <c r="I62" i="4"/>
  <c r="J71" i="4"/>
  <c r="I71" i="4"/>
  <c r="J72" i="4"/>
  <c r="I72" i="4"/>
  <c r="J69" i="4"/>
  <c r="I69" i="4"/>
  <c r="J64" i="4"/>
  <c r="I64" i="4"/>
  <c r="J65" i="4"/>
  <c r="I65" i="4"/>
  <c r="J66" i="4"/>
  <c r="I66" i="4"/>
  <c r="J36" i="4"/>
  <c r="P183" i="11"/>
  <c r="P186" i="11" s="1"/>
  <c r="D60" i="2"/>
  <c r="L75" i="2" s="1"/>
  <c r="I130" i="10"/>
  <c r="I133" i="10" s="1"/>
  <c r="I138" i="10" s="1"/>
  <c r="O129" i="11"/>
  <c r="O132" i="11" s="1"/>
  <c r="O137" i="11" s="1"/>
  <c r="E129" i="11"/>
  <c r="E132" i="11" s="1"/>
  <c r="E137" i="11" s="1"/>
  <c r="E130" i="11"/>
  <c r="E133" i="11" s="1"/>
  <c r="E138" i="11" s="1"/>
  <c r="F131" i="11"/>
  <c r="F134" i="11" s="1"/>
  <c r="F139" i="11" s="1"/>
  <c r="F129" i="11"/>
  <c r="F132" i="11" s="1"/>
  <c r="F137" i="11" s="1"/>
  <c r="J129" i="11"/>
  <c r="J132" i="11" s="1"/>
  <c r="J137" i="11" s="1"/>
  <c r="K129" i="11"/>
  <c r="K132" i="11" s="1"/>
  <c r="K137" i="11" s="1"/>
  <c r="M129" i="11"/>
  <c r="M132" i="11" s="1"/>
  <c r="M137" i="11" s="1"/>
  <c r="K131" i="11"/>
  <c r="K134" i="11" s="1"/>
  <c r="K139" i="11" s="1"/>
  <c r="J130" i="11"/>
  <c r="J133" i="11" s="1"/>
  <c r="J138" i="11" s="1"/>
  <c r="I129" i="10"/>
  <c r="I132" i="10" s="1"/>
  <c r="I137" i="10" s="1"/>
  <c r="P131" i="10"/>
  <c r="P134" i="10" s="1"/>
  <c r="P139" i="10" s="1"/>
  <c r="I42" i="4"/>
  <c r="L42" i="4" s="1"/>
  <c r="I45" i="4"/>
  <c r="L45" i="4" s="1"/>
  <c r="M130" i="11"/>
  <c r="M133" i="11" s="1"/>
  <c r="M138" i="11" s="1"/>
  <c r="I129" i="11"/>
  <c r="I132" i="11" s="1"/>
  <c r="I137" i="11" s="1"/>
  <c r="L131" i="11"/>
  <c r="L134" i="11" s="1"/>
  <c r="L139" i="11" s="1"/>
  <c r="O130" i="11"/>
  <c r="O133" i="11" s="1"/>
  <c r="O138" i="11" s="1"/>
  <c r="L129" i="11"/>
  <c r="L132" i="11" s="1"/>
  <c r="L137" i="11" s="1"/>
  <c r="K130" i="10"/>
  <c r="K133" i="10" s="1"/>
  <c r="K138" i="10" s="1"/>
  <c r="J130" i="10"/>
  <c r="J133" i="10" s="1"/>
  <c r="J138" i="10" s="1"/>
  <c r="J131" i="10"/>
  <c r="J134" i="10" s="1"/>
  <c r="J139" i="10" s="1"/>
  <c r="F131" i="10"/>
  <c r="F134" i="10" s="1"/>
  <c r="F139" i="10" s="1"/>
  <c r="O129" i="10"/>
  <c r="O132" i="10" s="1"/>
  <c r="O137" i="10" s="1"/>
  <c r="O131" i="10"/>
  <c r="O134" i="10" s="1"/>
  <c r="O139" i="10" s="1"/>
  <c r="I39" i="4"/>
  <c r="L39" i="4" s="1"/>
  <c r="G130" i="11"/>
  <c r="G133" i="11" s="1"/>
  <c r="G138" i="11" s="1"/>
  <c r="P129" i="10"/>
  <c r="P132" i="10" s="1"/>
  <c r="P137" i="10" s="1"/>
  <c r="K131" i="10"/>
  <c r="K134" i="10" s="1"/>
  <c r="K139" i="10" s="1"/>
  <c r="J43" i="4"/>
  <c r="Q248" i="10"/>
  <c r="I41" i="4"/>
  <c r="L41" i="4" s="1"/>
  <c r="I37" i="4"/>
  <c r="L37" i="4" s="1"/>
  <c r="Q250" i="10"/>
  <c r="I44" i="4"/>
  <c r="L44" i="4" s="1"/>
  <c r="N129" i="11"/>
  <c r="N132" i="11" s="1"/>
  <c r="N137" i="11" s="1"/>
  <c r="J75" i="2"/>
  <c r="P183" i="10"/>
  <c r="P186" i="10" s="1"/>
  <c r="J40" i="4"/>
  <c r="Q250" i="11"/>
  <c r="G131" i="11"/>
  <c r="G134" i="11" s="1"/>
  <c r="G139" i="11" s="1"/>
  <c r="I131" i="11"/>
  <c r="I134" i="11" s="1"/>
  <c r="I139" i="11" s="1"/>
  <c r="N130" i="11"/>
  <c r="N133" i="11" s="1"/>
  <c r="N138" i="11" s="1"/>
  <c r="Q128" i="11"/>
  <c r="F130" i="10"/>
  <c r="F133" i="10" s="1"/>
  <c r="F138" i="10" s="1"/>
  <c r="N75" i="2"/>
  <c r="L148" i="10"/>
  <c r="L154" i="10" s="1"/>
  <c r="J46" i="2"/>
  <c r="J78" i="2" s="1"/>
  <c r="Q245" i="11"/>
  <c r="E139" i="11"/>
  <c r="P148" i="11"/>
  <c r="P154" i="11" s="1"/>
  <c r="N129" i="10"/>
  <c r="N132" i="10" s="1"/>
  <c r="N137" i="10" s="1"/>
  <c r="N131" i="10"/>
  <c r="N134" i="10" s="1"/>
  <c r="N139" i="10" s="1"/>
  <c r="N130" i="10"/>
  <c r="N133" i="10" s="1"/>
  <c r="N138" i="10" s="1"/>
  <c r="G131" i="10"/>
  <c r="G134" i="10" s="1"/>
  <c r="G139" i="10" s="1"/>
  <c r="G130" i="10"/>
  <c r="G133" i="10" s="1"/>
  <c r="G138" i="10" s="1"/>
  <c r="G129" i="10"/>
  <c r="G132" i="10" s="1"/>
  <c r="G137" i="10" s="1"/>
  <c r="E129" i="10"/>
  <c r="E132" i="10" s="1"/>
  <c r="E131" i="10"/>
  <c r="E134" i="10" s="1"/>
  <c r="E130" i="10"/>
  <c r="E133" i="10" s="1"/>
  <c r="Q128" i="10"/>
  <c r="M129" i="10"/>
  <c r="M132" i="10" s="1"/>
  <c r="M137" i="10" s="1"/>
  <c r="M131" i="10"/>
  <c r="M134" i="10" s="1"/>
  <c r="M139" i="10" s="1"/>
  <c r="M130" i="10"/>
  <c r="M133" i="10" s="1"/>
  <c r="M138" i="10" s="1"/>
  <c r="Q245" i="10"/>
  <c r="H131" i="10"/>
  <c r="H134" i="10" s="1"/>
  <c r="H139" i="10" s="1"/>
  <c r="H130" i="10"/>
  <c r="H133" i="10" s="1"/>
  <c r="H138" i="10" s="1"/>
  <c r="H129" i="10"/>
  <c r="H132" i="10" s="1"/>
  <c r="H137" i="10" s="1"/>
  <c r="P112" i="3"/>
  <c r="O112" i="3"/>
  <c r="N112" i="3"/>
  <c r="M112" i="3"/>
  <c r="L112" i="3"/>
  <c r="K112" i="3"/>
  <c r="J112" i="3"/>
  <c r="I112" i="3"/>
  <c r="H112" i="3"/>
  <c r="G112" i="3"/>
  <c r="F112" i="3"/>
  <c r="E112" i="3"/>
  <c r="C147" i="3"/>
  <c r="C146" i="3"/>
  <c r="H148" i="11" l="1"/>
  <c r="H154" i="11" s="1"/>
  <c r="J73" i="4"/>
  <c r="I48" i="4"/>
  <c r="L48" i="4" s="1"/>
  <c r="J38" i="4"/>
  <c r="I36" i="4"/>
  <c r="L36" i="4" s="1"/>
  <c r="O148" i="11"/>
  <c r="O154" i="11" s="1"/>
  <c r="F148" i="11"/>
  <c r="F154" i="11" s="1"/>
  <c r="J148" i="11"/>
  <c r="J154" i="11" s="1"/>
  <c r="M148" i="11"/>
  <c r="M154" i="11" s="1"/>
  <c r="F148" i="10"/>
  <c r="F154" i="10" s="1"/>
  <c r="J42" i="4"/>
  <c r="I148" i="10"/>
  <c r="I154" i="10" s="1"/>
  <c r="J45" i="4"/>
  <c r="O148" i="10"/>
  <c r="O154" i="10" s="1"/>
  <c r="J39" i="4"/>
  <c r="K148" i="11"/>
  <c r="K154" i="11" s="1"/>
  <c r="L148" i="11"/>
  <c r="L154" i="11" s="1"/>
  <c r="I148" i="11"/>
  <c r="I154" i="11" s="1"/>
  <c r="P148" i="10"/>
  <c r="P154" i="10" s="1"/>
  <c r="J148" i="10"/>
  <c r="J154" i="10" s="1"/>
  <c r="K148" i="10"/>
  <c r="K154" i="10" s="1"/>
  <c r="I43" i="4"/>
  <c r="L43" i="4" s="1"/>
  <c r="Q133" i="11"/>
  <c r="J41" i="4"/>
  <c r="J37" i="4"/>
  <c r="J44" i="4"/>
  <c r="I40" i="4"/>
  <c r="L40" i="4" s="1"/>
  <c r="G148" i="11"/>
  <c r="G154" i="11" s="1"/>
  <c r="Q139" i="11"/>
  <c r="Q132" i="11"/>
  <c r="J46" i="4"/>
  <c r="I46" i="4"/>
  <c r="L46" i="4" s="1"/>
  <c r="N148" i="11"/>
  <c r="N154" i="11" s="1"/>
  <c r="Q138" i="11"/>
  <c r="I47" i="4"/>
  <c r="L47" i="4" s="1"/>
  <c r="J47" i="4"/>
  <c r="Q134" i="11"/>
  <c r="H148" i="10"/>
  <c r="H154" i="10" s="1"/>
  <c r="E148" i="11"/>
  <c r="Q137" i="11"/>
  <c r="E139" i="10"/>
  <c r="Q139" i="10" s="1"/>
  <c r="Q134" i="10"/>
  <c r="G148" i="10"/>
  <c r="G154" i="10" s="1"/>
  <c r="Q133" i="10"/>
  <c r="E138" i="10"/>
  <c r="Q138" i="10" s="1"/>
  <c r="M148" i="10"/>
  <c r="M154" i="10" s="1"/>
  <c r="E137" i="10"/>
  <c r="Q132" i="10"/>
  <c r="N148" i="10"/>
  <c r="N154" i="10" s="1"/>
  <c r="C225" i="3"/>
  <c r="C199" i="3"/>
  <c r="P184" i="3"/>
  <c r="P115" i="3"/>
  <c r="O115" i="3"/>
  <c r="N115" i="3"/>
  <c r="M115" i="3"/>
  <c r="L115" i="3"/>
  <c r="K115" i="3"/>
  <c r="J115" i="3"/>
  <c r="I115" i="3"/>
  <c r="H115" i="3"/>
  <c r="G115" i="3"/>
  <c r="F115" i="3"/>
  <c r="P114" i="3"/>
  <c r="O114" i="3"/>
  <c r="N114" i="3"/>
  <c r="M114" i="3"/>
  <c r="L114" i="3"/>
  <c r="K114" i="3"/>
  <c r="J114" i="3"/>
  <c r="I114" i="3"/>
  <c r="H114" i="3"/>
  <c r="G114" i="3"/>
  <c r="F114" i="3"/>
  <c r="E114" i="3"/>
  <c r="E115" i="3"/>
  <c r="D115" i="3"/>
  <c r="D114" i="3"/>
  <c r="C115" i="3"/>
  <c r="C114" i="3"/>
  <c r="D86" i="3"/>
  <c r="N159" i="3"/>
  <c r="O173" i="3"/>
  <c r="N173" i="3"/>
  <c r="O159" i="3"/>
  <c r="O158" i="3"/>
  <c r="N158" i="3"/>
  <c r="O170" i="3"/>
  <c r="O169" i="3"/>
  <c r="Q33" i="3"/>
  <c r="AC33" i="3" s="1"/>
  <c r="C86" i="3"/>
  <c r="P98" i="3" s="1"/>
  <c r="D60" i="3"/>
  <c r="M169" i="3"/>
  <c r="C60" i="3"/>
  <c r="O98" i="3" s="1"/>
  <c r="P111" i="3"/>
  <c r="O111" i="3"/>
  <c r="N111" i="3"/>
  <c r="M111" i="3"/>
  <c r="L111" i="3"/>
  <c r="K111" i="3"/>
  <c r="J111" i="3"/>
  <c r="I111" i="3"/>
  <c r="H111" i="3"/>
  <c r="G111" i="3"/>
  <c r="F111" i="3"/>
  <c r="E111" i="3"/>
  <c r="P109" i="3"/>
  <c r="O109" i="3"/>
  <c r="N109" i="3"/>
  <c r="M109" i="3"/>
  <c r="L109" i="3"/>
  <c r="K109" i="3"/>
  <c r="J109" i="3"/>
  <c r="I109" i="3"/>
  <c r="H109" i="3"/>
  <c r="G109" i="3"/>
  <c r="F109" i="3"/>
  <c r="E109" i="3"/>
  <c r="I73" i="4" l="1"/>
  <c r="J48" i="4"/>
  <c r="E154" i="11"/>
  <c r="Q154" i="11" s="1"/>
  <c r="Q148" i="11"/>
  <c r="Q137" i="10"/>
  <c r="E148" i="10"/>
  <c r="P99" i="3"/>
  <c r="M147" i="3"/>
  <c r="I147" i="3"/>
  <c r="E147" i="3"/>
  <c r="P147" i="3"/>
  <c r="L147" i="3"/>
  <c r="H147" i="3"/>
  <c r="O147" i="3"/>
  <c r="K147" i="3"/>
  <c r="G147" i="3"/>
  <c r="N147" i="3"/>
  <c r="J147" i="3"/>
  <c r="F147" i="3"/>
  <c r="P225" i="3"/>
  <c r="L225" i="3"/>
  <c r="H225" i="3"/>
  <c r="O225" i="3"/>
  <c r="G225" i="3"/>
  <c r="K225" i="3"/>
  <c r="N225" i="3"/>
  <c r="J225" i="3"/>
  <c r="F225" i="3"/>
  <c r="M225" i="3"/>
  <c r="I225" i="3"/>
  <c r="E225" i="3"/>
  <c r="Q114" i="3"/>
  <c r="C243" i="3"/>
  <c r="E154" i="10" l="1"/>
  <c r="Q154" i="10" s="1"/>
  <c r="Q148" i="10"/>
  <c r="Q225" i="3"/>
  <c r="N169" i="3"/>
  <c r="N170" i="3"/>
  <c r="Q84" i="3"/>
  <c r="K165" i="3" s="1"/>
  <c r="Q70" i="3"/>
  <c r="Q68" i="3"/>
  <c r="Q57" i="3"/>
  <c r="K160" i="3" s="1"/>
  <c r="Q28" i="3"/>
  <c r="Q111" i="3"/>
  <c r="P146" i="3" l="1"/>
  <c r="L146" i="3"/>
  <c r="H146" i="3"/>
  <c r="E146" i="3"/>
  <c r="O146" i="3"/>
  <c r="K146" i="3"/>
  <c r="G146" i="3"/>
  <c r="M146" i="3"/>
  <c r="N146" i="3"/>
  <c r="J146" i="3"/>
  <c r="F146" i="3"/>
  <c r="I146" i="3"/>
  <c r="L99" i="3"/>
  <c r="M199" i="3"/>
  <c r="I199" i="3"/>
  <c r="E199" i="3"/>
  <c r="N199" i="3"/>
  <c r="P199" i="3"/>
  <c r="L199" i="3"/>
  <c r="H199" i="3"/>
  <c r="F199" i="3"/>
  <c r="O199" i="3"/>
  <c r="K199" i="3"/>
  <c r="G199" i="3"/>
  <c r="J199" i="3"/>
  <c r="M198" i="3"/>
  <c r="I198" i="3"/>
  <c r="E198" i="3"/>
  <c r="J198" i="3"/>
  <c r="P198" i="3"/>
  <c r="L198" i="3"/>
  <c r="H198" i="3"/>
  <c r="F198" i="3"/>
  <c r="O198" i="3"/>
  <c r="K198" i="3"/>
  <c r="G198" i="3"/>
  <c r="N198" i="3"/>
  <c r="K168" i="3"/>
  <c r="P145" i="3"/>
  <c r="L145" i="3"/>
  <c r="H145" i="3"/>
  <c r="K145" i="3"/>
  <c r="G145" i="3"/>
  <c r="N145" i="3"/>
  <c r="J145" i="3"/>
  <c r="F145" i="3"/>
  <c r="I145" i="3"/>
  <c r="O145" i="3"/>
  <c r="M145" i="3"/>
  <c r="L100" i="3"/>
  <c r="L101" i="3" l="1"/>
  <c r="Q146" i="3"/>
  <c r="R29" i="3"/>
  <c r="R28" i="3"/>
  <c r="AC28" i="3" s="1"/>
  <c r="R27" i="3"/>
  <c r="T28" i="3" l="1"/>
  <c r="K169" i="3"/>
  <c r="K185" i="3" s="1"/>
  <c r="P13" i="3"/>
  <c r="R25" i="3" s="1"/>
  <c r="K13" i="3"/>
  <c r="H143" i="3" l="1"/>
  <c r="O143" i="3"/>
  <c r="I209" i="3"/>
  <c r="J196" i="3"/>
  <c r="K209" i="3"/>
  <c r="J143" i="3"/>
  <c r="J209" i="3"/>
  <c r="N196" i="3"/>
  <c r="F196" i="3"/>
  <c r="K180" i="3"/>
  <c r="H196" i="3"/>
  <c r="E143" i="3"/>
  <c r="G196" i="3"/>
  <c r="E196" i="3"/>
  <c r="G143" i="3"/>
  <c r="M143" i="3"/>
  <c r="O196" i="3"/>
  <c r="P196" i="3"/>
  <c r="M196" i="3"/>
  <c r="K175" i="3"/>
  <c r="K143" i="3"/>
  <c r="P143" i="3"/>
  <c r="L143" i="3"/>
  <c r="I143" i="3"/>
  <c r="F143" i="3"/>
  <c r="N143" i="3"/>
  <c r="P209" i="3"/>
  <c r="K196" i="3"/>
  <c r="E209" i="3"/>
  <c r="M209" i="3"/>
  <c r="H209" i="3"/>
  <c r="L196" i="3"/>
  <c r="F209" i="3"/>
  <c r="N209" i="3"/>
  <c r="L209" i="3"/>
  <c r="I196" i="3"/>
  <c r="G209" i="3"/>
  <c r="O209" i="3"/>
  <c r="O223" i="3"/>
  <c r="K223" i="3"/>
  <c r="G223" i="3"/>
  <c r="N223" i="3"/>
  <c r="J223" i="3"/>
  <c r="F223" i="3"/>
  <c r="P223" i="3"/>
  <c r="H223" i="3"/>
  <c r="L223" i="3"/>
  <c r="M223" i="3"/>
  <c r="I223" i="3"/>
  <c r="E223" i="3"/>
  <c r="Q23" i="3"/>
  <c r="Q22" i="3"/>
  <c r="AC22" i="3" s="1"/>
  <c r="Q21" i="3"/>
  <c r="AC21" i="3" s="1"/>
  <c r="Q20" i="3"/>
  <c r="AC20" i="3" s="1"/>
  <c r="Q196" i="3" l="1"/>
  <c r="T22" i="3"/>
  <c r="T21" i="3"/>
  <c r="T20" i="3"/>
  <c r="Q209" i="3"/>
  <c r="Q143" i="3"/>
  <c r="Q223" i="3"/>
  <c r="C67" i="2" l="1"/>
  <c r="C66" i="2"/>
  <c r="C65" i="2"/>
  <c r="C64" i="2"/>
  <c r="C63" i="2"/>
  <c r="C62" i="2"/>
  <c r="C61" i="2"/>
  <c r="C60" i="2"/>
  <c r="I50" i="2"/>
  <c r="I49" i="2"/>
  <c r="I48" i="2"/>
  <c r="I47" i="2"/>
  <c r="I46" i="2"/>
  <c r="I45" i="2"/>
  <c r="I44" i="2"/>
  <c r="I43" i="2"/>
  <c r="C49" i="2"/>
  <c r="E66" i="2" l="1"/>
  <c r="H66" i="2" s="1"/>
  <c r="K49" i="2"/>
  <c r="N49" i="2" s="1"/>
  <c r="Q90" i="3"/>
  <c r="E167" i="3" s="1"/>
  <c r="E169" i="3"/>
  <c r="H203" i="3" s="1"/>
  <c r="Q91" i="3"/>
  <c r="F167" i="3" s="1"/>
  <c r="F169" i="3"/>
  <c r="F176" i="3" s="1"/>
  <c r="Q92" i="3"/>
  <c r="G167" i="3" s="1"/>
  <c r="G169" i="3"/>
  <c r="F231" i="3" s="1"/>
  <c r="Q93" i="3"/>
  <c r="H167" i="3" s="1"/>
  <c r="H169" i="3"/>
  <c r="Q94" i="3"/>
  <c r="I167" i="3" s="1"/>
  <c r="I169" i="3"/>
  <c r="I185" i="3" s="1"/>
  <c r="E42" i="3"/>
  <c r="E118" i="3" s="1"/>
  <c r="F42" i="3"/>
  <c r="F118" i="3" s="1"/>
  <c r="G42" i="3"/>
  <c r="G118" i="3" s="1"/>
  <c r="H42" i="3"/>
  <c r="H118" i="3" s="1"/>
  <c r="I42" i="3"/>
  <c r="I118" i="3" s="1"/>
  <c r="J42" i="3"/>
  <c r="J118" i="3" s="1"/>
  <c r="K42" i="3"/>
  <c r="K118" i="3" s="1"/>
  <c r="L42" i="3"/>
  <c r="L118" i="3" s="1"/>
  <c r="M42" i="3"/>
  <c r="M118" i="3" s="1"/>
  <c r="N42" i="3"/>
  <c r="N118" i="3" s="1"/>
  <c r="O42" i="3"/>
  <c r="O118" i="3" s="1"/>
  <c r="P42" i="3"/>
  <c r="P118" i="3" s="1"/>
  <c r="Q87" i="3"/>
  <c r="E166" i="3" s="1"/>
  <c r="Q88" i="3"/>
  <c r="F166" i="3" s="1"/>
  <c r="Q89" i="3"/>
  <c r="G166" i="3" s="1"/>
  <c r="Q78" i="3"/>
  <c r="E165" i="3" s="1"/>
  <c r="Q79" i="3"/>
  <c r="F165" i="3" s="1"/>
  <c r="Q80" i="3"/>
  <c r="G165" i="3" s="1"/>
  <c r="Q81" i="3"/>
  <c r="H165" i="3" s="1"/>
  <c r="Q82" i="3"/>
  <c r="I165" i="3" s="1"/>
  <c r="Q83" i="3"/>
  <c r="J165" i="3" s="1"/>
  <c r="J169" i="3"/>
  <c r="E195" i="3" s="1"/>
  <c r="Q85" i="3"/>
  <c r="L165" i="3" s="1"/>
  <c r="L169" i="3"/>
  <c r="Q86" i="3"/>
  <c r="Q75" i="3"/>
  <c r="E164" i="3" s="1"/>
  <c r="Q76" i="3"/>
  <c r="F164" i="3" s="1"/>
  <c r="Q77" i="3"/>
  <c r="G164" i="3" s="1"/>
  <c r="Q72" i="3"/>
  <c r="E163" i="3" s="1"/>
  <c r="Q73" i="3"/>
  <c r="F163" i="3" s="1"/>
  <c r="Q74" i="3"/>
  <c r="G163" i="3" s="1"/>
  <c r="Q51" i="3"/>
  <c r="E160" i="3" s="1"/>
  <c r="Q52" i="3"/>
  <c r="F160" i="3" s="1"/>
  <c r="Q53" i="3"/>
  <c r="G160" i="3" s="1"/>
  <c r="Q54" i="3"/>
  <c r="H160" i="3" s="1"/>
  <c r="Q55" i="3"/>
  <c r="Q56" i="3"/>
  <c r="J160" i="3" s="1"/>
  <c r="Q58" i="3"/>
  <c r="Q59" i="3"/>
  <c r="M160" i="3" s="1"/>
  <c r="M175" i="3" s="1"/>
  <c r="Q60" i="3"/>
  <c r="Q64" i="3"/>
  <c r="E162" i="3" s="1"/>
  <c r="Q65" i="3"/>
  <c r="F162" i="3" s="1"/>
  <c r="Q66" i="3"/>
  <c r="G162" i="3" s="1"/>
  <c r="K25" i="2"/>
  <c r="N25" i="2" s="1"/>
  <c r="K26" i="2"/>
  <c r="N26" i="2" s="1"/>
  <c r="K27" i="2"/>
  <c r="N27" i="2" s="1"/>
  <c r="K28" i="2"/>
  <c r="N28" i="2" s="1"/>
  <c r="K29" i="2"/>
  <c r="N29" i="2" s="1"/>
  <c r="K30" i="2"/>
  <c r="N30" i="2" s="1"/>
  <c r="K31" i="2"/>
  <c r="N31" i="2" s="1"/>
  <c r="K32" i="2"/>
  <c r="N32" i="2" s="1"/>
  <c r="E25" i="2"/>
  <c r="H25" i="2" s="1"/>
  <c r="E26" i="2"/>
  <c r="H26" i="2" s="1"/>
  <c r="E27" i="2"/>
  <c r="H27" i="2" s="1"/>
  <c r="E28" i="2"/>
  <c r="F28" i="2" s="1"/>
  <c r="E29" i="2"/>
  <c r="H29" i="2" s="1"/>
  <c r="E30" i="2"/>
  <c r="H30" i="2" s="1"/>
  <c r="E31" i="2"/>
  <c r="H31" i="2" s="1"/>
  <c r="E32" i="2"/>
  <c r="H32" i="2" s="1"/>
  <c r="E125" i="3"/>
  <c r="E116" i="3"/>
  <c r="E119" i="3"/>
  <c r="E150" i="3" s="1"/>
  <c r="E152" i="3" s="1"/>
  <c r="E120" i="3"/>
  <c r="F125" i="3"/>
  <c r="G125" i="3"/>
  <c r="H125" i="3"/>
  <c r="I125" i="3"/>
  <c r="J125" i="3"/>
  <c r="K125" i="3"/>
  <c r="L125" i="3"/>
  <c r="M125" i="3"/>
  <c r="N125" i="3"/>
  <c r="O125" i="3"/>
  <c r="P125" i="3"/>
  <c r="E126" i="3"/>
  <c r="F126" i="3"/>
  <c r="G126" i="3"/>
  <c r="H126" i="3"/>
  <c r="I126" i="3"/>
  <c r="J126" i="3"/>
  <c r="K126" i="3"/>
  <c r="L126" i="3"/>
  <c r="M126" i="3"/>
  <c r="N126" i="3"/>
  <c r="O126" i="3"/>
  <c r="P126" i="3"/>
  <c r="E127" i="3"/>
  <c r="F127" i="3"/>
  <c r="G127" i="3"/>
  <c r="H127" i="3"/>
  <c r="I127" i="3"/>
  <c r="J127" i="3"/>
  <c r="K127" i="3"/>
  <c r="L127" i="3"/>
  <c r="M127" i="3"/>
  <c r="N127" i="3"/>
  <c r="O127" i="3"/>
  <c r="P127" i="3"/>
  <c r="E108" i="3"/>
  <c r="E110" i="3"/>
  <c r="E113" i="3"/>
  <c r="E145" i="3" s="1"/>
  <c r="F116" i="3"/>
  <c r="F119" i="3"/>
  <c r="F120" i="3"/>
  <c r="G116" i="3"/>
  <c r="G119" i="3"/>
  <c r="G150" i="3" s="1"/>
  <c r="G152" i="3" s="1"/>
  <c r="G120" i="3"/>
  <c r="H116" i="3"/>
  <c r="H119" i="3"/>
  <c r="H150" i="3" s="1"/>
  <c r="H152" i="3" s="1"/>
  <c r="H120" i="3"/>
  <c r="I116" i="3"/>
  <c r="I119" i="3"/>
  <c r="I150" i="3" s="1"/>
  <c r="I152" i="3" s="1"/>
  <c r="I120" i="3"/>
  <c r="J116" i="3"/>
  <c r="J119" i="3"/>
  <c r="J120" i="3"/>
  <c r="K116" i="3"/>
  <c r="K119" i="3"/>
  <c r="K150" i="3" s="1"/>
  <c r="K152" i="3" s="1"/>
  <c r="K120" i="3"/>
  <c r="L116" i="3"/>
  <c r="L119" i="3"/>
  <c r="L150" i="3" s="1"/>
  <c r="L152" i="3" s="1"/>
  <c r="L120" i="3"/>
  <c r="M116" i="3"/>
  <c r="M119" i="3"/>
  <c r="M120" i="3"/>
  <c r="N116" i="3"/>
  <c r="N119" i="3"/>
  <c r="N150" i="3" s="1"/>
  <c r="N152" i="3" s="1"/>
  <c r="N120" i="3"/>
  <c r="O116" i="3"/>
  <c r="O119" i="3"/>
  <c r="O150" i="3" s="1"/>
  <c r="O152" i="3" s="1"/>
  <c r="O120" i="3"/>
  <c r="P116" i="3"/>
  <c r="P119" i="3"/>
  <c r="P120" i="3"/>
  <c r="C33" i="2"/>
  <c r="C34" i="2" s="1"/>
  <c r="F108" i="3"/>
  <c r="F110" i="3"/>
  <c r="F113" i="3"/>
  <c r="G108" i="3"/>
  <c r="G110" i="3"/>
  <c r="G113" i="3"/>
  <c r="H108" i="3"/>
  <c r="H110" i="3"/>
  <c r="H113" i="3"/>
  <c r="I108" i="3"/>
  <c r="I110" i="3"/>
  <c r="I113" i="3"/>
  <c r="J108" i="3"/>
  <c r="J110" i="3"/>
  <c r="J113" i="3"/>
  <c r="K108" i="3"/>
  <c r="K110" i="3"/>
  <c r="K113" i="3"/>
  <c r="L108" i="3"/>
  <c r="L110" i="3"/>
  <c r="L113" i="3"/>
  <c r="M108" i="3"/>
  <c r="M110" i="3"/>
  <c r="M113" i="3"/>
  <c r="N108" i="3"/>
  <c r="N110" i="3"/>
  <c r="N113" i="3"/>
  <c r="O108" i="3"/>
  <c r="O110" i="3"/>
  <c r="O113" i="3"/>
  <c r="P108" i="3"/>
  <c r="P110" i="3"/>
  <c r="P113" i="3"/>
  <c r="E121" i="3"/>
  <c r="F121" i="3"/>
  <c r="G121" i="3"/>
  <c r="H121" i="3"/>
  <c r="I121" i="3"/>
  <c r="J121" i="3"/>
  <c r="K121" i="3"/>
  <c r="L121" i="3"/>
  <c r="M121" i="3"/>
  <c r="N121" i="3"/>
  <c r="O121" i="3"/>
  <c r="P121" i="3"/>
  <c r="D33" i="2"/>
  <c r="D34" i="2" s="1"/>
  <c r="D82" i="2" s="1"/>
  <c r="D83" i="2" s="1"/>
  <c r="T40" i="3"/>
  <c r="Q41" i="3"/>
  <c r="Q45" i="3"/>
  <c r="Q46" i="3"/>
  <c r="Q16" i="3"/>
  <c r="AC16" i="3" s="1"/>
  <c r="Q17" i="3"/>
  <c r="AC17" i="3" s="1"/>
  <c r="Q18" i="3"/>
  <c r="AC18" i="3" s="1"/>
  <c r="Q24" i="3"/>
  <c r="AC24" i="3" s="1"/>
  <c r="Q25" i="3"/>
  <c r="AC25" i="3" s="1"/>
  <c r="Q27" i="3"/>
  <c r="AC27" i="3" s="1"/>
  <c r="Q29" i="3"/>
  <c r="AC29" i="3" s="1"/>
  <c r="Q31" i="3"/>
  <c r="AC31" i="3" s="1"/>
  <c r="Q67" i="3"/>
  <c r="Q69" i="3"/>
  <c r="Q32" i="3"/>
  <c r="AC32" i="3" s="1"/>
  <c r="I213" i="3"/>
  <c r="I216" i="3"/>
  <c r="P231" i="3"/>
  <c r="F244" i="3"/>
  <c r="G244" i="3"/>
  <c r="H244" i="3"/>
  <c r="I244" i="3"/>
  <c r="J244" i="3"/>
  <c r="K244" i="3"/>
  <c r="L244" i="3"/>
  <c r="M244" i="3"/>
  <c r="N244" i="3"/>
  <c r="O244" i="3"/>
  <c r="P244" i="3"/>
  <c r="E244" i="3"/>
  <c r="F236" i="3"/>
  <c r="G236" i="3"/>
  <c r="H236" i="3"/>
  <c r="I236" i="3"/>
  <c r="J236" i="3"/>
  <c r="K236" i="3"/>
  <c r="L236" i="3"/>
  <c r="M236" i="3"/>
  <c r="N236" i="3"/>
  <c r="O236" i="3"/>
  <c r="P236" i="3"/>
  <c r="E236" i="3"/>
  <c r="F235" i="3"/>
  <c r="G235" i="3"/>
  <c r="H235" i="3"/>
  <c r="I235" i="3"/>
  <c r="J235" i="3"/>
  <c r="K235" i="3"/>
  <c r="L235" i="3"/>
  <c r="M235" i="3"/>
  <c r="N235" i="3"/>
  <c r="O235" i="3"/>
  <c r="P235" i="3"/>
  <c r="E235" i="3"/>
  <c r="E234" i="3"/>
  <c r="F234" i="3"/>
  <c r="G234" i="3"/>
  <c r="H234" i="3"/>
  <c r="I234" i="3"/>
  <c r="J234" i="3"/>
  <c r="K234" i="3"/>
  <c r="L234" i="3"/>
  <c r="M234" i="3"/>
  <c r="N234" i="3"/>
  <c r="O234" i="3"/>
  <c r="P234" i="3"/>
  <c r="F39" i="3"/>
  <c r="F50" i="3" s="1"/>
  <c r="F104" i="3" s="1"/>
  <c r="F124" i="3" s="1"/>
  <c r="F136" i="3" s="1"/>
  <c r="F189" i="3" s="1"/>
  <c r="G39" i="3"/>
  <c r="G50" i="3" s="1"/>
  <c r="G104" i="3" s="1"/>
  <c r="G124" i="3" s="1"/>
  <c r="G136" i="3" s="1"/>
  <c r="G189" i="3" s="1"/>
  <c r="H39" i="3"/>
  <c r="H50" i="3" s="1"/>
  <c r="H104" i="3" s="1"/>
  <c r="H124" i="3" s="1"/>
  <c r="H136" i="3" s="1"/>
  <c r="H189" i="3" s="1"/>
  <c r="I39" i="3"/>
  <c r="I50" i="3" s="1"/>
  <c r="I104" i="3" s="1"/>
  <c r="I124" i="3" s="1"/>
  <c r="I136" i="3" s="1"/>
  <c r="I189" i="3" s="1"/>
  <c r="J39" i="3"/>
  <c r="J50" i="3" s="1"/>
  <c r="J104" i="3" s="1"/>
  <c r="J124" i="3" s="1"/>
  <c r="J136" i="3" s="1"/>
  <c r="J189" i="3" s="1"/>
  <c r="K39" i="3"/>
  <c r="K50" i="3" s="1"/>
  <c r="K104" i="3" s="1"/>
  <c r="K124" i="3" s="1"/>
  <c r="K136" i="3" s="1"/>
  <c r="K189" i="3" s="1"/>
  <c r="L39" i="3"/>
  <c r="L50" i="3" s="1"/>
  <c r="L104" i="3" s="1"/>
  <c r="L124" i="3" s="1"/>
  <c r="L136" i="3" s="1"/>
  <c r="L189" i="3" s="1"/>
  <c r="M39" i="3"/>
  <c r="M50" i="3" s="1"/>
  <c r="M104" i="3" s="1"/>
  <c r="M124" i="3" s="1"/>
  <c r="M136" i="3" s="1"/>
  <c r="M189" i="3" s="1"/>
  <c r="N39" i="3"/>
  <c r="N50" i="3" s="1"/>
  <c r="N104" i="3" s="1"/>
  <c r="N124" i="3" s="1"/>
  <c r="N136" i="3" s="1"/>
  <c r="N189" i="3" s="1"/>
  <c r="O39" i="3"/>
  <c r="O50" i="3" s="1"/>
  <c r="O104" i="3" s="1"/>
  <c r="O124" i="3" s="1"/>
  <c r="O136" i="3" s="1"/>
  <c r="O189" i="3" s="1"/>
  <c r="P39" i="3"/>
  <c r="P50" i="3" s="1"/>
  <c r="P104" i="3" s="1"/>
  <c r="P124" i="3" s="1"/>
  <c r="P136" i="3" s="1"/>
  <c r="P189" i="3" s="1"/>
  <c r="E39" i="3"/>
  <c r="E50" i="3" s="1"/>
  <c r="E104" i="3" s="1"/>
  <c r="E124" i="3" s="1"/>
  <c r="E136" i="3" s="1"/>
  <c r="E189" i="3" s="1"/>
  <c r="F117" i="3"/>
  <c r="G117" i="3"/>
  <c r="H117" i="3"/>
  <c r="I117" i="3"/>
  <c r="J117" i="3"/>
  <c r="K117" i="3"/>
  <c r="L117" i="3"/>
  <c r="M117" i="3"/>
  <c r="N117" i="3"/>
  <c r="O117" i="3"/>
  <c r="P117" i="3"/>
  <c r="E117" i="3"/>
  <c r="Q19" i="3"/>
  <c r="Q71" i="3"/>
  <c r="Q34" i="3"/>
  <c r="AC34" i="3" s="1"/>
  <c r="Q30" i="3"/>
  <c r="Q26" i="3"/>
  <c r="I40" i="2"/>
  <c r="I22" i="2"/>
  <c r="I57" i="2"/>
  <c r="J33" i="2"/>
  <c r="J34" i="2" s="1"/>
  <c r="M29" i="2"/>
  <c r="G29" i="2"/>
  <c r="M28" i="2"/>
  <c r="G28" i="2"/>
  <c r="M27" i="2"/>
  <c r="G27" i="2"/>
  <c r="M26" i="2"/>
  <c r="G26" i="2"/>
  <c r="M25" i="2"/>
  <c r="G25" i="2"/>
  <c r="O190" i="3" l="1"/>
  <c r="E149" i="3"/>
  <c r="L27" i="2"/>
  <c r="P149" i="3"/>
  <c r="O217" i="3"/>
  <c r="O149" i="3"/>
  <c r="N149" i="3"/>
  <c r="N240" i="3" s="1"/>
  <c r="L217" i="3"/>
  <c r="M149" i="3"/>
  <c r="L211" i="3"/>
  <c r="L149" i="3"/>
  <c r="L240" i="3" s="1"/>
  <c r="K203" i="3"/>
  <c r="K149" i="3"/>
  <c r="J149" i="3"/>
  <c r="I149" i="3"/>
  <c r="H149" i="3"/>
  <c r="G149" i="3"/>
  <c r="F149" i="3"/>
  <c r="H185" i="3"/>
  <c r="L214" i="3"/>
  <c r="L185" i="3"/>
  <c r="H229" i="3"/>
  <c r="G229" i="3"/>
  <c r="O214" i="3"/>
  <c r="N190" i="3"/>
  <c r="O219" i="3"/>
  <c r="K192" i="3"/>
  <c r="N219" i="3"/>
  <c r="H192" i="3"/>
  <c r="G177" i="3"/>
  <c r="M216" i="3"/>
  <c r="F219" i="3"/>
  <c r="M213" i="3"/>
  <c r="L203" i="3"/>
  <c r="E229" i="3"/>
  <c r="N217" i="3"/>
  <c r="K226" i="3"/>
  <c r="H214" i="3"/>
  <c r="E226" i="3"/>
  <c r="N214" i="3"/>
  <c r="K214" i="3"/>
  <c r="P229" i="3"/>
  <c r="M229" i="3"/>
  <c r="G217" i="3"/>
  <c r="P217" i="3"/>
  <c r="M226" i="3"/>
  <c r="K190" i="3"/>
  <c r="F229" i="3"/>
  <c r="J226" i="3"/>
  <c r="P214" i="3"/>
  <c r="P203" i="3"/>
  <c r="M214" i="3"/>
  <c r="J217" i="3"/>
  <c r="F211" i="3"/>
  <c r="J214" i="3"/>
  <c r="H226" i="3"/>
  <c r="P192" i="3"/>
  <c r="M192" i="3"/>
  <c r="K219" i="3"/>
  <c r="J192" i="3"/>
  <c r="E217" i="3"/>
  <c r="O231" i="3"/>
  <c r="N216" i="3"/>
  <c r="L229" i="3"/>
  <c r="K217" i="3"/>
  <c r="I229" i="3"/>
  <c r="G228" i="3"/>
  <c r="E216" i="3"/>
  <c r="O228" i="3"/>
  <c r="L228" i="3"/>
  <c r="I219" i="3"/>
  <c r="E211" i="3"/>
  <c r="O226" i="3"/>
  <c r="N213" i="3"/>
  <c r="L226" i="3"/>
  <c r="K213" i="3"/>
  <c r="I217" i="3"/>
  <c r="G203" i="3"/>
  <c r="P228" i="3"/>
  <c r="P226" i="3"/>
  <c r="O203" i="3"/>
  <c r="M217" i="3"/>
  <c r="L213" i="3"/>
  <c r="J231" i="3"/>
  <c r="H228" i="3"/>
  <c r="F203" i="3"/>
  <c r="N231" i="3"/>
  <c r="L192" i="3"/>
  <c r="P211" i="3"/>
  <c r="N226" i="3"/>
  <c r="M211" i="3"/>
  <c r="K231" i="3"/>
  <c r="J216" i="3"/>
  <c r="L26" i="2"/>
  <c r="L25" i="2"/>
  <c r="F25" i="2"/>
  <c r="M208" i="3"/>
  <c r="F208" i="3"/>
  <c r="N208" i="3"/>
  <c r="O208" i="3"/>
  <c r="I208" i="3"/>
  <c r="P208" i="3"/>
  <c r="G208" i="3"/>
  <c r="E208" i="3"/>
  <c r="J208" i="3"/>
  <c r="E228" i="3"/>
  <c r="O213" i="3"/>
  <c r="N192" i="3"/>
  <c r="L231" i="3"/>
  <c r="K208" i="3"/>
  <c r="H231" i="3"/>
  <c r="G213" i="3"/>
  <c r="K228" i="3"/>
  <c r="J219" i="3"/>
  <c r="E219" i="3"/>
  <c r="P213" i="3"/>
  <c r="O192" i="3"/>
  <c r="M231" i="3"/>
  <c r="L208" i="3"/>
  <c r="H208" i="3"/>
  <c r="E203" i="3"/>
  <c r="K202" i="3"/>
  <c r="G201" i="3"/>
  <c r="O201" i="3"/>
  <c r="J200" i="3"/>
  <c r="H201" i="3"/>
  <c r="K200" i="3"/>
  <c r="E202" i="3"/>
  <c r="M202" i="3"/>
  <c r="I201" i="3"/>
  <c r="E201" i="3"/>
  <c r="L200" i="3"/>
  <c r="I202" i="3"/>
  <c r="F202" i="3"/>
  <c r="N202" i="3"/>
  <c r="J201" i="3"/>
  <c r="M200" i="3"/>
  <c r="H200" i="3"/>
  <c r="G202" i="3"/>
  <c r="O202" i="3"/>
  <c r="K201" i="3"/>
  <c r="F200" i="3"/>
  <c r="N200" i="3"/>
  <c r="P200" i="3"/>
  <c r="H202" i="3"/>
  <c r="P202" i="3"/>
  <c r="L201" i="3"/>
  <c r="G200" i="3"/>
  <c r="O200" i="3"/>
  <c r="J202" i="3"/>
  <c r="F201" i="3"/>
  <c r="N201" i="3"/>
  <c r="I200" i="3"/>
  <c r="E200" i="3"/>
  <c r="L202" i="3"/>
  <c r="P201" i="3"/>
  <c r="M201" i="3"/>
  <c r="E176" i="3"/>
  <c r="F193" i="3"/>
  <c r="I176" i="3"/>
  <c r="K176" i="3"/>
  <c r="K183" i="3" s="1"/>
  <c r="K186" i="3" s="1"/>
  <c r="H176" i="3"/>
  <c r="L176" i="3"/>
  <c r="M176" i="3"/>
  <c r="M183" i="3" s="1"/>
  <c r="M186" i="3" s="1"/>
  <c r="N176" i="3"/>
  <c r="J176" i="3"/>
  <c r="E192" i="3"/>
  <c r="G176" i="3"/>
  <c r="E231" i="3"/>
  <c r="E214" i="3"/>
  <c r="P219" i="3"/>
  <c r="P190" i="3"/>
  <c r="O216" i="3"/>
  <c r="N229" i="3"/>
  <c r="N211" i="3"/>
  <c r="M228" i="3"/>
  <c r="M203" i="3"/>
  <c r="L219" i="3"/>
  <c r="L190" i="3"/>
  <c r="K216" i="3"/>
  <c r="J229" i="3"/>
  <c r="J203" i="3"/>
  <c r="I211" i="3"/>
  <c r="H216" i="3"/>
  <c r="G219" i="3"/>
  <c r="F226" i="3"/>
  <c r="E213" i="3"/>
  <c r="P216" i="3"/>
  <c r="O229" i="3"/>
  <c r="O211" i="3"/>
  <c r="N228" i="3"/>
  <c r="N203" i="3"/>
  <c r="M219" i="3"/>
  <c r="M190" i="3"/>
  <c r="L216" i="3"/>
  <c r="K229" i="3"/>
  <c r="K211" i="3"/>
  <c r="J228" i="3"/>
  <c r="J190" i="3"/>
  <c r="I190" i="3"/>
  <c r="H211" i="3"/>
  <c r="G211" i="3"/>
  <c r="F216" i="3"/>
  <c r="O141" i="3"/>
  <c r="L28" i="2"/>
  <c r="I231" i="3"/>
  <c r="I214" i="3"/>
  <c r="H213" i="3"/>
  <c r="G226" i="3"/>
  <c r="G190" i="3"/>
  <c r="F214" i="3"/>
  <c r="J213" i="3"/>
  <c r="I228" i="3"/>
  <c r="I203" i="3"/>
  <c r="H219" i="3"/>
  <c r="H190" i="3"/>
  <c r="G216" i="3"/>
  <c r="F192" i="3"/>
  <c r="G141" i="3"/>
  <c r="J211" i="3"/>
  <c r="I226" i="3"/>
  <c r="I192" i="3"/>
  <c r="H217" i="3"/>
  <c r="G231" i="3"/>
  <c r="G214" i="3"/>
  <c r="F228" i="3"/>
  <c r="F190" i="3"/>
  <c r="F213" i="3"/>
  <c r="G192" i="3"/>
  <c r="F217" i="3"/>
  <c r="I141" i="3"/>
  <c r="P142" i="3"/>
  <c r="K142" i="3"/>
  <c r="E222" i="3"/>
  <c r="P222" i="3"/>
  <c r="P195" i="3"/>
  <c r="O222" i="3"/>
  <c r="O195" i="3"/>
  <c r="N222" i="3"/>
  <c r="N195" i="3"/>
  <c r="M222" i="3"/>
  <c r="M195" i="3"/>
  <c r="L222" i="3"/>
  <c r="L195" i="3"/>
  <c r="K222" i="3"/>
  <c r="K195" i="3"/>
  <c r="J222" i="3"/>
  <c r="J195" i="3"/>
  <c r="I222" i="3"/>
  <c r="I195" i="3"/>
  <c r="H222" i="3"/>
  <c r="H195" i="3"/>
  <c r="G222" i="3"/>
  <c r="G195" i="3"/>
  <c r="F222" i="3"/>
  <c r="F195" i="3"/>
  <c r="L29" i="2"/>
  <c r="F26" i="2"/>
  <c r="K141" i="3"/>
  <c r="M141" i="3"/>
  <c r="E190" i="3"/>
  <c r="O142" i="3"/>
  <c r="E141" i="3"/>
  <c r="P141" i="3"/>
  <c r="N141" i="3"/>
  <c r="L141" i="3"/>
  <c r="J141" i="3"/>
  <c r="H141" i="3"/>
  <c r="F141" i="3"/>
  <c r="I142" i="3"/>
  <c r="G142" i="3"/>
  <c r="E177" i="3"/>
  <c r="I180" i="3"/>
  <c r="J142" i="3"/>
  <c r="H142" i="3"/>
  <c r="E178" i="3"/>
  <c r="E180" i="3"/>
  <c r="G178" i="3"/>
  <c r="G180" i="3"/>
  <c r="J35" i="2"/>
  <c r="F82" i="2"/>
  <c r="F83" i="2" s="1"/>
  <c r="C35" i="2"/>
  <c r="F30" i="2" s="1"/>
  <c r="C82" i="2"/>
  <c r="C83" i="2" s="1"/>
  <c r="T27" i="3"/>
  <c r="T31" i="3"/>
  <c r="C259" i="3" s="1"/>
  <c r="T25" i="3"/>
  <c r="T24" i="3"/>
  <c r="O99" i="3"/>
  <c r="T29" i="3"/>
  <c r="F27" i="2"/>
  <c r="N160" i="3"/>
  <c r="O100" i="3"/>
  <c r="O165" i="3"/>
  <c r="P100" i="3"/>
  <c r="P101" i="3" s="1"/>
  <c r="G179" i="3"/>
  <c r="E179" i="3"/>
  <c r="G181" i="3"/>
  <c r="E181" i="3"/>
  <c r="I182" i="3"/>
  <c r="E182" i="3"/>
  <c r="J185" i="3"/>
  <c r="W67" i="3"/>
  <c r="N233" i="3"/>
  <c r="G233" i="3"/>
  <c r="K233" i="3"/>
  <c r="O233" i="3"/>
  <c r="J233" i="3"/>
  <c r="M233" i="3"/>
  <c r="P233" i="3"/>
  <c r="E233" i="3"/>
  <c r="F233" i="3"/>
  <c r="I233" i="3"/>
  <c r="L233" i="3"/>
  <c r="H233" i="3"/>
  <c r="F224" i="3"/>
  <c r="N210" i="3"/>
  <c r="J210" i="3"/>
  <c r="F210" i="3"/>
  <c r="K210" i="3"/>
  <c r="M210" i="3"/>
  <c r="I210" i="3"/>
  <c r="E210" i="3"/>
  <c r="G210" i="3"/>
  <c r="P210" i="3"/>
  <c r="L210" i="3"/>
  <c r="H210" i="3"/>
  <c r="O210" i="3"/>
  <c r="E191" i="3"/>
  <c r="N204" i="3"/>
  <c r="J204" i="3"/>
  <c r="E204" i="3"/>
  <c r="K204" i="3"/>
  <c r="M204" i="3"/>
  <c r="I204" i="3"/>
  <c r="F204" i="3"/>
  <c r="G204" i="3"/>
  <c r="P204" i="3"/>
  <c r="L204" i="3"/>
  <c r="H204" i="3"/>
  <c r="O204" i="3"/>
  <c r="M194" i="3"/>
  <c r="I194" i="3"/>
  <c r="E194" i="3"/>
  <c r="H194" i="3"/>
  <c r="J194" i="3"/>
  <c r="P194" i="3"/>
  <c r="L194" i="3"/>
  <c r="F194" i="3"/>
  <c r="O194" i="3"/>
  <c r="K194" i="3"/>
  <c r="G194" i="3"/>
  <c r="N194" i="3"/>
  <c r="K221" i="3"/>
  <c r="I221" i="3"/>
  <c r="P207" i="3"/>
  <c r="E207" i="3"/>
  <c r="G207" i="3"/>
  <c r="F207" i="3"/>
  <c r="E221" i="3"/>
  <c r="M221" i="3"/>
  <c r="K207" i="3"/>
  <c r="P221" i="3"/>
  <c r="G221" i="3"/>
  <c r="O221" i="3"/>
  <c r="L207" i="3"/>
  <c r="I207" i="3"/>
  <c r="H221" i="3"/>
  <c r="M207" i="3"/>
  <c r="J207" i="3"/>
  <c r="L221" i="3"/>
  <c r="J221" i="3"/>
  <c r="N221" i="3"/>
  <c r="H207" i="3"/>
  <c r="O207" i="3"/>
  <c r="N207" i="3"/>
  <c r="F221" i="3"/>
  <c r="N205" i="3"/>
  <c r="J205" i="3"/>
  <c r="F205" i="3"/>
  <c r="G205" i="3"/>
  <c r="M205" i="3"/>
  <c r="I205" i="3"/>
  <c r="E205" i="3"/>
  <c r="K205" i="3"/>
  <c r="P205" i="3"/>
  <c r="L205" i="3"/>
  <c r="H205" i="3"/>
  <c r="O205" i="3"/>
  <c r="K100" i="3"/>
  <c r="F230" i="3"/>
  <c r="P140" i="3"/>
  <c r="N140" i="3"/>
  <c r="L140" i="3"/>
  <c r="K218" i="3"/>
  <c r="G191" i="3"/>
  <c r="I160" i="3"/>
  <c r="I175" i="3" s="1"/>
  <c r="J100" i="3"/>
  <c r="L160" i="3"/>
  <c r="L168" i="3" s="1"/>
  <c r="M100" i="3"/>
  <c r="E215" i="3"/>
  <c r="E212" i="3"/>
  <c r="J215" i="3"/>
  <c r="L218" i="3"/>
  <c r="H218" i="3"/>
  <c r="G230" i="3"/>
  <c r="P218" i="3"/>
  <c r="O193" i="3"/>
  <c r="M191" i="3"/>
  <c r="G218" i="3"/>
  <c r="E218" i="3"/>
  <c r="N191" i="3"/>
  <c r="M230" i="3"/>
  <c r="M227" i="3"/>
  <c r="M215" i="3"/>
  <c r="M212" i="3"/>
  <c r="M246" i="3" s="1"/>
  <c r="L230" i="3"/>
  <c r="L193" i="3"/>
  <c r="J218" i="3"/>
  <c r="J191" i="3"/>
  <c r="I230" i="3"/>
  <c r="F227" i="3"/>
  <c r="F215" i="3"/>
  <c r="F212" i="3"/>
  <c r="F191" i="3"/>
  <c r="L144" i="3"/>
  <c r="H140" i="3"/>
  <c r="F140" i="3"/>
  <c r="E193" i="3"/>
  <c r="F177" i="3"/>
  <c r="F179" i="3"/>
  <c r="F182" i="3"/>
  <c r="P191" i="3"/>
  <c r="O230" i="3"/>
  <c r="O227" i="3"/>
  <c r="O215" i="3"/>
  <c r="O212" i="3"/>
  <c r="O191" i="3"/>
  <c r="N230" i="3"/>
  <c r="N227" i="3"/>
  <c r="N215" i="3"/>
  <c r="N212" i="3"/>
  <c r="M218" i="3"/>
  <c r="L227" i="3"/>
  <c r="L220" i="3"/>
  <c r="I227" i="3"/>
  <c r="I215" i="3"/>
  <c r="I212" i="3"/>
  <c r="I246" i="3" s="1"/>
  <c r="I191" i="3"/>
  <c r="H230" i="3"/>
  <c r="G232" i="3"/>
  <c r="G206" i="3"/>
  <c r="G227" i="3"/>
  <c r="G220" i="3"/>
  <c r="G193" i="3"/>
  <c r="F218" i="3"/>
  <c r="F178" i="3"/>
  <c r="F181" i="3"/>
  <c r="E230" i="3"/>
  <c r="E227" i="3"/>
  <c r="P230" i="3"/>
  <c r="P227" i="3"/>
  <c r="P215" i="3"/>
  <c r="P212" i="3"/>
  <c r="O218" i="3"/>
  <c r="N218" i="3"/>
  <c r="L232" i="3"/>
  <c r="L206" i="3"/>
  <c r="L215" i="3"/>
  <c r="L212" i="3"/>
  <c r="L191" i="3"/>
  <c r="K230" i="3"/>
  <c r="K227" i="3"/>
  <c r="K215" i="3"/>
  <c r="K212" i="3"/>
  <c r="K191" i="3"/>
  <c r="J230" i="3"/>
  <c r="J227" i="3"/>
  <c r="J220" i="3"/>
  <c r="J212" i="3"/>
  <c r="J193" i="3"/>
  <c r="I218" i="3"/>
  <c r="H227" i="3"/>
  <c r="H215" i="3"/>
  <c r="H212" i="3"/>
  <c r="H191" i="3"/>
  <c r="G215" i="3"/>
  <c r="G212" i="3"/>
  <c r="K140" i="3"/>
  <c r="F180" i="3"/>
  <c r="H99" i="3"/>
  <c r="Q110" i="3"/>
  <c r="T46" i="3"/>
  <c r="L224" i="3"/>
  <c r="L197" i="3"/>
  <c r="P197" i="3"/>
  <c r="F197" i="3"/>
  <c r="O144" i="3"/>
  <c r="M144" i="3"/>
  <c r="K144" i="3"/>
  <c r="F144" i="3"/>
  <c r="P224" i="3"/>
  <c r="J197" i="3"/>
  <c r="G224" i="3"/>
  <c r="Q236" i="3"/>
  <c r="Q121" i="3"/>
  <c r="K220" i="3"/>
  <c r="K193" i="3"/>
  <c r="N193" i="3"/>
  <c r="M220" i="3"/>
  <c r="K232" i="3"/>
  <c r="K206" i="3"/>
  <c r="J232" i="3"/>
  <c r="N220" i="3"/>
  <c r="M232" i="3"/>
  <c r="M206" i="3"/>
  <c r="P232" i="3"/>
  <c r="P206" i="3"/>
  <c r="P220" i="3"/>
  <c r="P193" i="3"/>
  <c r="O220" i="3"/>
  <c r="N232" i="3"/>
  <c r="N206" i="3"/>
  <c r="J206" i="3"/>
  <c r="I232" i="3"/>
  <c r="I206" i="3"/>
  <c r="I220" i="3"/>
  <c r="I193" i="3"/>
  <c r="F232" i="3"/>
  <c r="F206" i="3"/>
  <c r="F220" i="3"/>
  <c r="E232" i="3"/>
  <c r="E206" i="3"/>
  <c r="E220" i="3"/>
  <c r="O232" i="3"/>
  <c r="O206" i="3"/>
  <c r="M193" i="3"/>
  <c r="H232" i="3"/>
  <c r="H206" i="3"/>
  <c r="H220" i="3"/>
  <c r="H193" i="3"/>
  <c r="M140" i="3"/>
  <c r="J140" i="3"/>
  <c r="O140" i="3"/>
  <c r="I140" i="3"/>
  <c r="G140" i="3"/>
  <c r="E140" i="3"/>
  <c r="H180" i="3"/>
  <c r="E224" i="3"/>
  <c r="O224" i="3"/>
  <c r="O197" i="3"/>
  <c r="K224" i="3"/>
  <c r="H224" i="3"/>
  <c r="G197" i="3"/>
  <c r="T17" i="3"/>
  <c r="T41" i="3"/>
  <c r="P144" i="3"/>
  <c r="G144" i="3"/>
  <c r="E197" i="3"/>
  <c r="N224" i="3"/>
  <c r="N197" i="3"/>
  <c r="K197" i="3"/>
  <c r="I224" i="3"/>
  <c r="H197" i="3"/>
  <c r="T16" i="3"/>
  <c r="N144" i="3"/>
  <c r="M142" i="3"/>
  <c r="M224" i="3"/>
  <c r="M197" i="3"/>
  <c r="J224" i="3"/>
  <c r="I197" i="3"/>
  <c r="N100" i="3"/>
  <c r="W64" i="3"/>
  <c r="Q113" i="3"/>
  <c r="I144" i="3"/>
  <c r="H144" i="3"/>
  <c r="E144" i="3"/>
  <c r="J99" i="3"/>
  <c r="Q115" i="3"/>
  <c r="Q109" i="3"/>
  <c r="Q235" i="3"/>
  <c r="T45" i="3"/>
  <c r="Q120" i="3"/>
  <c r="T18" i="3"/>
  <c r="Q119" i="3"/>
  <c r="Q117" i="3"/>
  <c r="N142" i="3"/>
  <c r="L142" i="3"/>
  <c r="Q112" i="3"/>
  <c r="F142" i="3"/>
  <c r="N99" i="3"/>
  <c r="M99" i="3"/>
  <c r="K99" i="3"/>
  <c r="K50" i="2"/>
  <c r="N50" i="2" s="1"/>
  <c r="E67" i="2"/>
  <c r="H67" i="2" s="1"/>
  <c r="M44" i="2"/>
  <c r="W75" i="3"/>
  <c r="W78" i="3"/>
  <c r="C51" i="2"/>
  <c r="I51" i="2"/>
  <c r="C68" i="2"/>
  <c r="J144" i="3"/>
  <c r="E142" i="3"/>
  <c r="W87" i="3"/>
  <c r="H182" i="3"/>
  <c r="W53" i="3"/>
  <c r="G182" i="3"/>
  <c r="J180" i="3"/>
  <c r="M168" i="3"/>
  <c r="L180" i="3"/>
  <c r="J175" i="3"/>
  <c r="J168" i="3"/>
  <c r="W90" i="3"/>
  <c r="W72" i="3"/>
  <c r="I99" i="3"/>
  <c r="I100" i="3"/>
  <c r="D35" i="2"/>
  <c r="E33" i="2"/>
  <c r="E34" i="2" s="1"/>
  <c r="F34" i="2" s="1"/>
  <c r="G33" i="2"/>
  <c r="F29" i="2"/>
  <c r="G34" i="2"/>
  <c r="H28" i="2"/>
  <c r="K33" i="2"/>
  <c r="L33" i="2" s="1"/>
  <c r="M33" i="2"/>
  <c r="I34" i="2"/>
  <c r="I35" i="2" s="1"/>
  <c r="Q107" i="3"/>
  <c r="Q108" i="3"/>
  <c r="Q105" i="3"/>
  <c r="H168" i="3"/>
  <c r="H175" i="3"/>
  <c r="Q106" i="3"/>
  <c r="Q126" i="3"/>
  <c r="Q127" i="3"/>
  <c r="G175" i="3"/>
  <c r="G168" i="3"/>
  <c r="F175" i="3"/>
  <c r="F168" i="3"/>
  <c r="E175" i="3"/>
  <c r="E168" i="3"/>
  <c r="Q125" i="3"/>
  <c r="P150" i="3"/>
  <c r="P152" i="3" s="1"/>
  <c r="F150" i="3"/>
  <c r="F152" i="3" s="1"/>
  <c r="M150" i="3"/>
  <c r="M152" i="3" s="1"/>
  <c r="J150" i="3"/>
  <c r="J152" i="3" s="1"/>
  <c r="T43" i="3"/>
  <c r="Q118" i="3"/>
  <c r="Q116" i="3"/>
  <c r="Q42" i="3"/>
  <c r="Q234" i="3"/>
  <c r="Q152" i="3" l="1"/>
  <c r="N249" i="3"/>
  <c r="I239" i="3"/>
  <c r="G15" i="4" s="1"/>
  <c r="L246" i="3"/>
  <c r="P185" i="3"/>
  <c r="F249" i="3"/>
  <c r="L247" i="3"/>
  <c r="P239" i="3"/>
  <c r="M239" i="3"/>
  <c r="H239" i="3"/>
  <c r="G14" i="4" s="1"/>
  <c r="N239" i="3"/>
  <c r="L249" i="3"/>
  <c r="J239" i="3"/>
  <c r="G239" i="3"/>
  <c r="C257" i="3"/>
  <c r="F239" i="3"/>
  <c r="L239" i="3"/>
  <c r="G246" i="3"/>
  <c r="M247" i="3"/>
  <c r="J247" i="3"/>
  <c r="K239" i="3"/>
  <c r="P249" i="3"/>
  <c r="O239" i="3"/>
  <c r="E239" i="3"/>
  <c r="G11" i="4" s="1"/>
  <c r="H11" i="4"/>
  <c r="E240" i="3"/>
  <c r="H15" i="4"/>
  <c r="K15" i="4" s="1"/>
  <c r="I240" i="3"/>
  <c r="H13" i="4"/>
  <c r="K13" i="4" s="1"/>
  <c r="G240" i="3"/>
  <c r="H21" i="4"/>
  <c r="O240" i="3"/>
  <c r="H17" i="4"/>
  <c r="K17" i="4" s="1"/>
  <c r="K240" i="3"/>
  <c r="H14" i="4"/>
  <c r="K14" i="4" s="1"/>
  <c r="H240" i="3"/>
  <c r="H22" i="4"/>
  <c r="K22" i="4" s="1"/>
  <c r="P240" i="3"/>
  <c r="J237" i="3"/>
  <c r="J252" i="3" s="1"/>
  <c r="J240" i="3"/>
  <c r="H12" i="4"/>
  <c r="F240" i="3"/>
  <c r="H19" i="4"/>
  <c r="K19" i="4" s="1"/>
  <c r="M240" i="3"/>
  <c r="J249" i="3"/>
  <c r="N247" i="3"/>
  <c r="C258" i="3"/>
  <c r="Q208" i="3"/>
  <c r="E249" i="3"/>
  <c r="H249" i="3"/>
  <c r="O249" i="3"/>
  <c r="P247" i="3"/>
  <c r="E246" i="3"/>
  <c r="Q219" i="3"/>
  <c r="K249" i="3"/>
  <c r="H100" i="3"/>
  <c r="H101" i="3" s="1"/>
  <c r="P246" i="3"/>
  <c r="F247" i="3"/>
  <c r="Q229" i="3"/>
  <c r="C256" i="3"/>
  <c r="Q201" i="3"/>
  <c r="P176" i="3"/>
  <c r="Q202" i="3"/>
  <c r="Q200" i="3"/>
  <c r="Q231" i="3"/>
  <c r="Q216" i="3"/>
  <c r="Q213" i="3"/>
  <c r="Q217" i="3"/>
  <c r="Q192" i="3"/>
  <c r="E247" i="3"/>
  <c r="Q211" i="3"/>
  <c r="J246" i="3"/>
  <c r="Q203" i="3"/>
  <c r="Q228" i="3"/>
  <c r="O246" i="3"/>
  <c r="M249" i="3"/>
  <c r="K246" i="3"/>
  <c r="O247" i="3"/>
  <c r="I247" i="3"/>
  <c r="H247" i="3"/>
  <c r="K247" i="3"/>
  <c r="H246" i="3"/>
  <c r="Q190" i="3"/>
  <c r="N246" i="3"/>
  <c r="Q214" i="3"/>
  <c r="Q226" i="3"/>
  <c r="P177" i="3"/>
  <c r="G35" i="2"/>
  <c r="G249" i="3"/>
  <c r="G247" i="3"/>
  <c r="I249" i="3"/>
  <c r="Q222" i="3"/>
  <c r="F246" i="3"/>
  <c r="Q195" i="3"/>
  <c r="J248" i="3"/>
  <c r="I183" i="3"/>
  <c r="I186" i="3" s="1"/>
  <c r="Q141" i="3"/>
  <c r="O101" i="3"/>
  <c r="I248" i="3"/>
  <c r="G183" i="3"/>
  <c r="G186" i="3" s="1"/>
  <c r="I168" i="3"/>
  <c r="F183" i="3"/>
  <c r="F186" i="3" s="1"/>
  <c r="G248" i="3"/>
  <c r="M248" i="3"/>
  <c r="E183" i="3"/>
  <c r="E186" i="3" s="1"/>
  <c r="H183" i="3"/>
  <c r="H186" i="3" s="1"/>
  <c r="H248" i="3"/>
  <c r="H250" i="3"/>
  <c r="N250" i="3"/>
  <c r="F250" i="3"/>
  <c r="L248" i="3"/>
  <c r="L250" i="3"/>
  <c r="O250" i="3"/>
  <c r="K250" i="3"/>
  <c r="H237" i="3"/>
  <c r="H252" i="3" s="1"/>
  <c r="I250" i="3"/>
  <c r="P250" i="3"/>
  <c r="G250" i="3"/>
  <c r="J183" i="3"/>
  <c r="J186" i="3" s="1"/>
  <c r="E250" i="3"/>
  <c r="J250" i="3"/>
  <c r="M250" i="3"/>
  <c r="H18" i="4"/>
  <c r="K18" i="4" s="1"/>
  <c r="H16" i="4"/>
  <c r="K16" i="4" s="1"/>
  <c r="H20" i="4"/>
  <c r="K20" i="4" s="1"/>
  <c r="D84" i="2"/>
  <c r="D85" i="2" s="1"/>
  <c r="K248" i="3"/>
  <c r="O248" i="3"/>
  <c r="P248" i="3"/>
  <c r="N248" i="3"/>
  <c r="E248" i="3"/>
  <c r="F248" i="3"/>
  <c r="O168" i="3"/>
  <c r="O180" i="3"/>
  <c r="N168" i="3"/>
  <c r="N175" i="3"/>
  <c r="N183" i="3" s="1"/>
  <c r="N186" i="3" s="1"/>
  <c r="E61" i="2"/>
  <c r="H61" i="2" s="1"/>
  <c r="G61" i="2"/>
  <c r="P182" i="3"/>
  <c r="D50" i="2" s="1"/>
  <c r="P181" i="3"/>
  <c r="D47" i="2" s="1"/>
  <c r="H79" i="2" s="1"/>
  <c r="P179" i="3"/>
  <c r="D45" i="2" s="1"/>
  <c r="H77" i="2" s="1"/>
  <c r="P178" i="3"/>
  <c r="D44" i="2" s="1"/>
  <c r="H76" i="2" s="1"/>
  <c r="K101" i="3"/>
  <c r="K251" i="3"/>
  <c r="G251" i="3"/>
  <c r="J251" i="3"/>
  <c r="P251" i="3"/>
  <c r="I251" i="3"/>
  <c r="L251" i="3"/>
  <c r="N251" i="3"/>
  <c r="L245" i="3"/>
  <c r="H251" i="3"/>
  <c r="O245" i="3"/>
  <c r="O251" i="3"/>
  <c r="Q233" i="3"/>
  <c r="M251" i="3"/>
  <c r="H245" i="3"/>
  <c r="E251" i="3"/>
  <c r="I245" i="3"/>
  <c r="F251" i="3"/>
  <c r="M245" i="3"/>
  <c r="P245" i="3"/>
  <c r="E245" i="3"/>
  <c r="F245" i="3"/>
  <c r="G245" i="3"/>
  <c r="K245" i="3"/>
  <c r="J245" i="3"/>
  <c r="N245" i="3"/>
  <c r="Q205" i="3"/>
  <c r="Q221" i="3"/>
  <c r="Q194" i="3"/>
  <c r="Q204" i="3"/>
  <c r="E237" i="3"/>
  <c r="E252" i="3" s="1"/>
  <c r="N237" i="3"/>
  <c r="N252" i="3" s="1"/>
  <c r="Q207" i="3"/>
  <c r="J101" i="3"/>
  <c r="L175" i="3"/>
  <c r="L183" i="3" s="1"/>
  <c r="L186" i="3" s="1"/>
  <c r="L237" i="3"/>
  <c r="L252" i="3" s="1"/>
  <c r="G237" i="3"/>
  <c r="G252" i="3" s="1"/>
  <c r="Q230" i="3"/>
  <c r="Q212" i="3"/>
  <c r="M237" i="3"/>
  <c r="M252" i="3" s="1"/>
  <c r="Q218" i="3"/>
  <c r="Q227" i="3"/>
  <c r="Q215" i="3"/>
  <c r="Q191" i="3"/>
  <c r="K237" i="3"/>
  <c r="K252" i="3" s="1"/>
  <c r="M101" i="3"/>
  <c r="Q144" i="3"/>
  <c r="Q197" i="3"/>
  <c r="Q224" i="3"/>
  <c r="Q220" i="3"/>
  <c r="Q193" i="3"/>
  <c r="Q206" i="3"/>
  <c r="Q232" i="3"/>
  <c r="Q140" i="3"/>
  <c r="P237" i="3"/>
  <c r="P252" i="3" s="1"/>
  <c r="N101" i="3"/>
  <c r="Q142" i="3"/>
  <c r="Q149" i="3"/>
  <c r="O237" i="3"/>
  <c r="O252" i="3" s="1"/>
  <c r="E62" i="2"/>
  <c r="H62" i="2" s="1"/>
  <c r="G62" i="2"/>
  <c r="D68" i="2"/>
  <c r="K47" i="2"/>
  <c r="M47" i="2"/>
  <c r="J51" i="2"/>
  <c r="J52" i="2" s="1"/>
  <c r="J82" i="2" s="1"/>
  <c r="J83" i="2" s="1"/>
  <c r="E63" i="2"/>
  <c r="H63" i="2" s="1"/>
  <c r="G63" i="2"/>
  <c r="E64" i="2"/>
  <c r="H64" i="2" s="1"/>
  <c r="G64" i="2"/>
  <c r="K44" i="2"/>
  <c r="K45" i="2"/>
  <c r="M45" i="2"/>
  <c r="K46" i="2"/>
  <c r="M46" i="2"/>
  <c r="N82" i="2"/>
  <c r="N83" i="2" s="1"/>
  <c r="E65" i="2"/>
  <c r="K48" i="2"/>
  <c r="C52" i="2"/>
  <c r="C69" i="2"/>
  <c r="I52" i="2"/>
  <c r="Q199" i="3"/>
  <c r="Q198" i="3"/>
  <c r="F237" i="3"/>
  <c r="F252" i="3" s="1"/>
  <c r="Q147" i="3"/>
  <c r="I101" i="3"/>
  <c r="Q145" i="3"/>
  <c r="Q210" i="3"/>
  <c r="F33" i="2"/>
  <c r="H33" i="2"/>
  <c r="H34" i="2"/>
  <c r="E35" i="2"/>
  <c r="N33" i="2"/>
  <c r="K34" i="2"/>
  <c r="K35" i="2" s="1"/>
  <c r="N35" i="2" s="1"/>
  <c r="M34" i="2"/>
  <c r="T42" i="3"/>
  <c r="W47" i="3" s="1"/>
  <c r="G128" i="3"/>
  <c r="M128" i="3"/>
  <c r="E128" i="3"/>
  <c r="J128" i="3"/>
  <c r="O128" i="3"/>
  <c r="F128" i="3"/>
  <c r="I128" i="3"/>
  <c r="L128" i="3"/>
  <c r="H128" i="3"/>
  <c r="N128" i="3"/>
  <c r="K128" i="3"/>
  <c r="P128" i="3"/>
  <c r="Q150" i="3"/>
  <c r="I237" i="3"/>
  <c r="I252" i="3" s="1"/>
  <c r="O183" i="3" l="1"/>
  <c r="O186" i="3" s="1"/>
  <c r="X193" i="3"/>
  <c r="X192" i="3"/>
  <c r="X196" i="3"/>
  <c r="G18" i="4"/>
  <c r="J18" i="4" s="1"/>
  <c r="X190" i="3"/>
  <c r="G12" i="4"/>
  <c r="X191" i="3"/>
  <c r="G13" i="4"/>
  <c r="J13" i="4" s="1"/>
  <c r="X194" i="3"/>
  <c r="G16" i="4"/>
  <c r="J16" i="4" s="1"/>
  <c r="X199" i="3"/>
  <c r="G21" i="4"/>
  <c r="J21" i="4" s="1"/>
  <c r="X198" i="3"/>
  <c r="G20" i="4"/>
  <c r="J20" i="4" s="1"/>
  <c r="X195" i="3"/>
  <c r="G17" i="4"/>
  <c r="J17" i="4" s="1"/>
  <c r="X197" i="3"/>
  <c r="G19" i="4"/>
  <c r="J19" i="4" s="1"/>
  <c r="X200" i="3"/>
  <c r="G22" i="4"/>
  <c r="J22" i="4" s="1"/>
  <c r="K11" i="4"/>
  <c r="H23" i="4"/>
  <c r="Q239" i="3"/>
  <c r="C260" i="3"/>
  <c r="X189" i="3"/>
  <c r="Q240" i="3"/>
  <c r="E49" i="2"/>
  <c r="H49" i="2" s="1"/>
  <c r="H81" i="2"/>
  <c r="H65" i="2"/>
  <c r="Q247" i="3"/>
  <c r="Q249" i="3"/>
  <c r="Q246" i="3"/>
  <c r="J11" i="4"/>
  <c r="J14" i="4"/>
  <c r="J15" i="4"/>
  <c r="D48" i="2"/>
  <c r="D69" i="2"/>
  <c r="L82" i="2" s="1"/>
  <c r="L83" i="2" s="1"/>
  <c r="G68" i="2"/>
  <c r="F61" i="2"/>
  <c r="P175" i="3"/>
  <c r="D43" i="2" s="1"/>
  <c r="Q251" i="3"/>
  <c r="Q250" i="3"/>
  <c r="Q248" i="3"/>
  <c r="Q245" i="3"/>
  <c r="K21" i="4"/>
  <c r="K12" i="4"/>
  <c r="N47" i="2"/>
  <c r="L47" i="2"/>
  <c r="F62" i="2"/>
  <c r="N45" i="2"/>
  <c r="L45" i="2"/>
  <c r="F64" i="2"/>
  <c r="K43" i="2"/>
  <c r="K51" i="2" s="1"/>
  <c r="M43" i="2"/>
  <c r="E60" i="2"/>
  <c r="G60" i="2"/>
  <c r="N44" i="2"/>
  <c r="L44" i="2"/>
  <c r="N46" i="2"/>
  <c r="L46" i="2"/>
  <c r="F63" i="2"/>
  <c r="M51" i="2"/>
  <c r="N48" i="2"/>
  <c r="J53" i="2"/>
  <c r="L30" i="2"/>
  <c r="C70" i="2"/>
  <c r="F65" i="2" s="1"/>
  <c r="I53" i="2"/>
  <c r="L48" i="2" s="1"/>
  <c r="C53" i="2"/>
  <c r="H35" i="2"/>
  <c r="F35" i="2"/>
  <c r="N34" i="2"/>
  <c r="L34" i="2"/>
  <c r="F84" i="2" s="1"/>
  <c r="M52" i="2"/>
  <c r="M35" i="2"/>
  <c r="E73" i="4"/>
  <c r="L35" i="2"/>
  <c r="E23" i="4"/>
  <c r="F23" i="4" s="1"/>
  <c r="E48" i="4"/>
  <c r="Q237" i="3"/>
  <c r="Q252" i="3"/>
  <c r="K130" i="3"/>
  <c r="K133" i="3" s="1"/>
  <c r="K138" i="3" s="1"/>
  <c r="K131" i="3"/>
  <c r="K134" i="3" s="1"/>
  <c r="K139" i="3" s="1"/>
  <c r="K129" i="3"/>
  <c r="K132" i="3" s="1"/>
  <c r="K137" i="3" s="1"/>
  <c r="E129" i="3"/>
  <c r="E132" i="3" s="1"/>
  <c r="E130" i="3"/>
  <c r="E133" i="3" s="1"/>
  <c r="Q128" i="3"/>
  <c r="E131" i="3"/>
  <c r="E134" i="3" s="1"/>
  <c r="N130" i="3"/>
  <c r="N133" i="3" s="1"/>
  <c r="N138" i="3" s="1"/>
  <c r="N131" i="3"/>
  <c r="N134" i="3" s="1"/>
  <c r="N139" i="3" s="1"/>
  <c r="N129" i="3"/>
  <c r="N132" i="3" s="1"/>
  <c r="N137" i="3" s="1"/>
  <c r="M130" i="3"/>
  <c r="M133" i="3" s="1"/>
  <c r="M138" i="3" s="1"/>
  <c r="M131" i="3"/>
  <c r="M134" i="3" s="1"/>
  <c r="M139" i="3" s="1"/>
  <c r="M129" i="3"/>
  <c r="M132" i="3" s="1"/>
  <c r="M137" i="3" s="1"/>
  <c r="H129" i="3"/>
  <c r="H132" i="3" s="1"/>
  <c r="H137" i="3" s="1"/>
  <c r="H130" i="3"/>
  <c r="H133" i="3" s="1"/>
  <c r="H138" i="3" s="1"/>
  <c r="H131" i="3"/>
  <c r="H134" i="3" s="1"/>
  <c r="H139" i="3" s="1"/>
  <c r="G129" i="3"/>
  <c r="G132" i="3" s="1"/>
  <c r="G137" i="3" s="1"/>
  <c r="G130" i="3"/>
  <c r="G133" i="3" s="1"/>
  <c r="G138" i="3" s="1"/>
  <c r="G131" i="3"/>
  <c r="G134" i="3" s="1"/>
  <c r="G139" i="3" s="1"/>
  <c r="L129" i="3"/>
  <c r="L132" i="3" s="1"/>
  <c r="L137" i="3" s="1"/>
  <c r="L130" i="3"/>
  <c r="L133" i="3" s="1"/>
  <c r="L138" i="3" s="1"/>
  <c r="L131" i="3"/>
  <c r="L134" i="3" s="1"/>
  <c r="L139" i="3" s="1"/>
  <c r="I130" i="3"/>
  <c r="I133" i="3" s="1"/>
  <c r="I138" i="3" s="1"/>
  <c r="I131" i="3"/>
  <c r="I134" i="3" s="1"/>
  <c r="I139" i="3" s="1"/>
  <c r="I129" i="3"/>
  <c r="I132" i="3" s="1"/>
  <c r="I137" i="3" s="1"/>
  <c r="F129" i="3"/>
  <c r="F132" i="3" s="1"/>
  <c r="F137" i="3" s="1"/>
  <c r="F130" i="3"/>
  <c r="F133" i="3" s="1"/>
  <c r="F138" i="3" s="1"/>
  <c r="F131" i="3"/>
  <c r="F134" i="3" s="1"/>
  <c r="F139" i="3" s="1"/>
  <c r="O130" i="3"/>
  <c r="O133" i="3" s="1"/>
  <c r="O138" i="3" s="1"/>
  <c r="O131" i="3"/>
  <c r="O134" i="3" s="1"/>
  <c r="O139" i="3" s="1"/>
  <c r="O129" i="3"/>
  <c r="O132" i="3" s="1"/>
  <c r="O137" i="3" s="1"/>
  <c r="P129" i="3"/>
  <c r="P132" i="3" s="1"/>
  <c r="P137" i="3" s="1"/>
  <c r="P131" i="3"/>
  <c r="P134" i="3" s="1"/>
  <c r="P139" i="3" s="1"/>
  <c r="P130" i="3"/>
  <c r="P133" i="3" s="1"/>
  <c r="P138" i="3" s="1"/>
  <c r="J129" i="3"/>
  <c r="J132" i="3" s="1"/>
  <c r="J137" i="3" s="1"/>
  <c r="J130" i="3"/>
  <c r="J133" i="3" s="1"/>
  <c r="J138" i="3" s="1"/>
  <c r="J131" i="3"/>
  <c r="J134" i="3" s="1"/>
  <c r="J139" i="3" s="1"/>
  <c r="G23" i="4" l="1"/>
  <c r="I23" i="4" s="1"/>
  <c r="J12" i="4"/>
  <c r="K23" i="4"/>
  <c r="F48" i="4"/>
  <c r="N48" i="4" s="1"/>
  <c r="P48" i="4" s="1"/>
  <c r="E40" i="4"/>
  <c r="F40" i="4" s="1"/>
  <c r="E37" i="4"/>
  <c r="F37" i="4" s="1"/>
  <c r="E36" i="4"/>
  <c r="F36" i="4" s="1"/>
  <c r="E41" i="4"/>
  <c r="F41" i="4" s="1"/>
  <c r="E47" i="4"/>
  <c r="F47" i="4" s="1"/>
  <c r="E39" i="4"/>
  <c r="F39" i="4" s="1"/>
  <c r="E45" i="4"/>
  <c r="F45" i="4" s="1"/>
  <c r="E46" i="4"/>
  <c r="F46" i="4" s="1"/>
  <c r="E38" i="4"/>
  <c r="F38" i="4" s="1"/>
  <c r="E44" i="4"/>
  <c r="F44" i="4" s="1"/>
  <c r="E43" i="4"/>
  <c r="F43" i="4" s="1"/>
  <c r="E42" i="4"/>
  <c r="F42" i="4" s="1"/>
  <c r="F73" i="4"/>
  <c r="M73" i="4" s="1"/>
  <c r="O73" i="4" s="1"/>
  <c r="E69" i="4"/>
  <c r="F69" i="4" s="1"/>
  <c r="E61" i="4"/>
  <c r="F61" i="4" s="1"/>
  <c r="E66" i="4"/>
  <c r="F66" i="4" s="1"/>
  <c r="E65" i="4"/>
  <c r="F65" i="4" s="1"/>
  <c r="E64" i="4"/>
  <c r="F64" i="4" s="1"/>
  <c r="E63" i="4"/>
  <c r="F63" i="4" s="1"/>
  <c r="E70" i="4"/>
  <c r="F70" i="4" s="1"/>
  <c r="E68" i="4"/>
  <c r="F68" i="4" s="1"/>
  <c r="E72" i="4"/>
  <c r="F72" i="4" s="1"/>
  <c r="E67" i="4"/>
  <c r="F67" i="4" s="1"/>
  <c r="E71" i="4"/>
  <c r="F71" i="4" s="1"/>
  <c r="E62" i="4"/>
  <c r="F62" i="4" s="1"/>
  <c r="H75" i="2"/>
  <c r="E68" i="2"/>
  <c r="H68" i="2" s="1"/>
  <c r="H60" i="2"/>
  <c r="H80" i="2"/>
  <c r="D70" i="2"/>
  <c r="G70" i="2" s="1"/>
  <c r="G69" i="2"/>
  <c r="F60" i="2"/>
  <c r="L43" i="2"/>
  <c r="N43" i="2"/>
  <c r="N51" i="2"/>
  <c r="L51" i="2"/>
  <c r="K52" i="2"/>
  <c r="F85" i="2"/>
  <c r="M53" i="2"/>
  <c r="E22" i="4"/>
  <c r="F22" i="4" s="1"/>
  <c r="E18" i="4"/>
  <c r="F18" i="4" s="1"/>
  <c r="E14" i="4"/>
  <c r="F14" i="4" s="1"/>
  <c r="E21" i="4"/>
  <c r="F21" i="4" s="1"/>
  <c r="E17" i="4"/>
  <c r="F17" i="4" s="1"/>
  <c r="E13" i="4"/>
  <c r="F13" i="4" s="1"/>
  <c r="E20" i="4"/>
  <c r="F20" i="4" s="1"/>
  <c r="E16" i="4"/>
  <c r="F16" i="4" s="1"/>
  <c r="E12" i="4"/>
  <c r="F12" i="4" s="1"/>
  <c r="E19" i="4"/>
  <c r="F19" i="4" s="1"/>
  <c r="E15" i="4"/>
  <c r="F15" i="4" s="1"/>
  <c r="E11" i="4"/>
  <c r="F11" i="4" s="1"/>
  <c r="M11" i="4" s="1"/>
  <c r="O11" i="4" s="1"/>
  <c r="E50" i="2"/>
  <c r="H50" i="2" s="1"/>
  <c r="P180" i="3"/>
  <c r="D46" i="2" s="1"/>
  <c r="H78" i="2" s="1"/>
  <c r="N148" i="3"/>
  <c r="I148" i="3"/>
  <c r="K148" i="3"/>
  <c r="G148" i="3"/>
  <c r="P148" i="3"/>
  <c r="E139" i="3"/>
  <c r="Q139" i="3" s="1"/>
  <c r="Q134" i="3"/>
  <c r="O148" i="3"/>
  <c r="F148" i="3"/>
  <c r="L148" i="3"/>
  <c r="E138" i="3"/>
  <c r="Q138" i="3" s="1"/>
  <c r="Q133" i="3"/>
  <c r="J148" i="3"/>
  <c r="E137" i="3"/>
  <c r="Q132" i="3"/>
  <c r="H148" i="3"/>
  <c r="M148" i="3"/>
  <c r="E48" i="2"/>
  <c r="H48" i="2" s="1"/>
  <c r="E148" i="3" l="1"/>
  <c r="Q148" i="3" s="1"/>
  <c r="F48" i="2"/>
  <c r="M48" i="4"/>
  <c r="O48" i="4" s="1"/>
  <c r="P183" i="3"/>
  <c r="P186" i="3" s="1"/>
  <c r="J23" i="4" s="1"/>
  <c r="M67" i="4"/>
  <c r="O67" i="4" s="1"/>
  <c r="M65" i="4"/>
  <c r="O65" i="4" s="1"/>
  <c r="M71" i="4"/>
  <c r="O71" i="4" s="1"/>
  <c r="M69" i="4"/>
  <c r="O69" i="4" s="1"/>
  <c r="M68" i="4"/>
  <c r="O68" i="4" s="1"/>
  <c r="M66" i="4"/>
  <c r="O66" i="4" s="1"/>
  <c r="M72" i="4"/>
  <c r="O72" i="4" s="1"/>
  <c r="M70" i="4"/>
  <c r="O70" i="4" s="1"/>
  <c r="M63" i="4"/>
  <c r="O63" i="4" s="1"/>
  <c r="M64" i="4"/>
  <c r="O64" i="4" s="1"/>
  <c r="M62" i="4"/>
  <c r="O62" i="4" s="1"/>
  <c r="M61" i="4"/>
  <c r="O61" i="4" s="1"/>
  <c r="M39" i="4"/>
  <c r="O39" i="4" s="1"/>
  <c r="N39" i="4"/>
  <c r="P39" i="4" s="1"/>
  <c r="M36" i="4"/>
  <c r="O36" i="4" s="1"/>
  <c r="N36" i="4"/>
  <c r="P36" i="4" s="1"/>
  <c r="N37" i="4"/>
  <c r="P37" i="4" s="1"/>
  <c r="M37" i="4"/>
  <c r="O37" i="4" s="1"/>
  <c r="N38" i="4"/>
  <c r="P38" i="4" s="1"/>
  <c r="M38" i="4"/>
  <c r="O38" i="4" s="1"/>
  <c r="M43" i="4"/>
  <c r="O43" i="4" s="1"/>
  <c r="N43" i="4"/>
  <c r="P43" i="4" s="1"/>
  <c r="M40" i="4"/>
  <c r="O40" i="4" s="1"/>
  <c r="N40" i="4"/>
  <c r="P40" i="4" s="1"/>
  <c r="N41" i="4"/>
  <c r="P41" i="4" s="1"/>
  <c r="M41" i="4"/>
  <c r="O41" i="4" s="1"/>
  <c r="N42" i="4"/>
  <c r="P42" i="4" s="1"/>
  <c r="M42" i="4"/>
  <c r="O42" i="4" s="1"/>
  <c r="M47" i="4"/>
  <c r="O47" i="4" s="1"/>
  <c r="N47" i="4"/>
  <c r="P47" i="4" s="1"/>
  <c r="N44" i="4"/>
  <c r="P44" i="4" s="1"/>
  <c r="M44" i="4"/>
  <c r="O44" i="4" s="1"/>
  <c r="M45" i="4"/>
  <c r="O45" i="4" s="1"/>
  <c r="N45" i="4"/>
  <c r="P45" i="4" s="1"/>
  <c r="M46" i="4"/>
  <c r="O46" i="4" s="1"/>
  <c r="N46" i="4"/>
  <c r="P46" i="4" s="1"/>
  <c r="F68" i="2"/>
  <c r="E69" i="2"/>
  <c r="H69" i="2" s="1"/>
  <c r="L52" i="2"/>
  <c r="J84" i="2" s="1"/>
  <c r="J86" i="2" s="1"/>
  <c r="N52" i="2"/>
  <c r="K53" i="2"/>
  <c r="N84" i="2"/>
  <c r="N86" i="2" s="1"/>
  <c r="K154" i="3"/>
  <c r="L67" i="4"/>
  <c r="N67" i="4" s="1"/>
  <c r="P67" i="4" s="1"/>
  <c r="N154" i="3"/>
  <c r="L70" i="4"/>
  <c r="N70" i="4" s="1"/>
  <c r="P70" i="4" s="1"/>
  <c r="G154" i="3"/>
  <c r="I154" i="3"/>
  <c r="I15" i="4"/>
  <c r="E45" i="2"/>
  <c r="H45" i="2" s="1"/>
  <c r="H154" i="3"/>
  <c r="Q137" i="3"/>
  <c r="L154" i="3"/>
  <c r="M154" i="3"/>
  <c r="E44" i="2"/>
  <c r="H44" i="2" s="1"/>
  <c r="G44" i="2"/>
  <c r="F154" i="3"/>
  <c r="P154" i="3"/>
  <c r="G47" i="2"/>
  <c r="E47" i="2"/>
  <c r="H47" i="2" s="1"/>
  <c r="O154" i="3"/>
  <c r="J154" i="3"/>
  <c r="E46" i="2"/>
  <c r="H46" i="2" s="1"/>
  <c r="G46" i="2"/>
  <c r="F69" i="2" l="1"/>
  <c r="L84" i="2" s="1"/>
  <c r="L86" i="2" s="1"/>
  <c r="E70" i="2"/>
  <c r="H70" i="2" s="1"/>
  <c r="L15" i="4"/>
  <c r="N53" i="2"/>
  <c r="L53" i="2"/>
  <c r="N85" i="2"/>
  <c r="J85" i="2"/>
  <c r="L65" i="4"/>
  <c r="N65" i="4" s="1"/>
  <c r="P65" i="4" s="1"/>
  <c r="F46" i="2"/>
  <c r="F47" i="2"/>
  <c r="F44" i="2"/>
  <c r="F45" i="2"/>
  <c r="G45" i="2"/>
  <c r="I13" i="4"/>
  <c r="I17" i="4"/>
  <c r="L63" i="4"/>
  <c r="N63" i="4" s="1"/>
  <c r="P63" i="4" s="1"/>
  <c r="I20" i="4"/>
  <c r="I16" i="4"/>
  <c r="L66" i="4"/>
  <c r="N66" i="4" s="1"/>
  <c r="P66" i="4" s="1"/>
  <c r="L72" i="4"/>
  <c r="N72" i="4" s="1"/>
  <c r="P72" i="4" s="1"/>
  <c r="I22" i="4"/>
  <c r="L69" i="4"/>
  <c r="N69" i="4" s="1"/>
  <c r="P69" i="4" s="1"/>
  <c r="I19" i="4"/>
  <c r="L62" i="4"/>
  <c r="N62" i="4" s="1"/>
  <c r="P62" i="4" s="1"/>
  <c r="I12" i="4"/>
  <c r="L64" i="4"/>
  <c r="N64" i="4" s="1"/>
  <c r="P64" i="4" s="1"/>
  <c r="I14" i="4"/>
  <c r="I21" i="4"/>
  <c r="L71" i="4"/>
  <c r="N71" i="4" s="1"/>
  <c r="P71" i="4" s="1"/>
  <c r="I18" i="4"/>
  <c r="L68" i="4"/>
  <c r="N68" i="4" s="1"/>
  <c r="P68" i="4" s="1"/>
  <c r="E154" i="3"/>
  <c r="Q154" i="3" s="1"/>
  <c r="L85" i="2" l="1"/>
  <c r="F70" i="2"/>
  <c r="L12" i="4"/>
  <c r="L14" i="4"/>
  <c r="L18" i="4"/>
  <c r="L22" i="4"/>
  <c r="L20" i="4"/>
  <c r="L17" i="4"/>
  <c r="N17" i="4" s="1"/>
  <c r="P17" i="4" s="1"/>
  <c r="L16" i="4"/>
  <c r="L21" i="4"/>
  <c r="L19" i="4"/>
  <c r="L13" i="4"/>
  <c r="L73" i="4"/>
  <c r="N73" i="4" s="1"/>
  <c r="P73" i="4" s="1"/>
  <c r="L61" i="4"/>
  <c r="N61" i="4" s="1"/>
  <c r="P61" i="4" s="1"/>
  <c r="I11" i="4"/>
  <c r="M15" i="4"/>
  <c r="O15" i="4" s="1"/>
  <c r="D51" i="2"/>
  <c r="D52" i="2" s="1"/>
  <c r="H82" i="2" s="1"/>
  <c r="H83" i="2" s="1"/>
  <c r="N15" i="4"/>
  <c r="P15" i="4" s="1"/>
  <c r="M13" i="4" l="1"/>
  <c r="O13" i="4" s="1"/>
  <c r="L11" i="4"/>
  <c r="L23" i="4"/>
  <c r="M20" i="4"/>
  <c r="O20" i="4" s="1"/>
  <c r="M17" i="4"/>
  <c r="O17" i="4" s="1"/>
  <c r="N13" i="4"/>
  <c r="P13" i="4" s="1"/>
  <c r="N20" i="4"/>
  <c r="P20" i="4" s="1"/>
  <c r="D53" i="2"/>
  <c r="N19" i="4"/>
  <c r="P19" i="4" s="1"/>
  <c r="G43" i="2"/>
  <c r="E43" i="2"/>
  <c r="N21" i="4"/>
  <c r="P21" i="4" s="1"/>
  <c r="M12" i="4"/>
  <c r="O12" i="4" s="1"/>
  <c r="M16" i="4"/>
  <c r="O16" i="4" s="1"/>
  <c r="M14" i="4"/>
  <c r="O14" i="4" s="1"/>
  <c r="M22" i="4"/>
  <c r="O22" i="4" s="1"/>
  <c r="N12" i="4"/>
  <c r="P12" i="4" s="1"/>
  <c r="M18" i="4"/>
  <c r="O18" i="4" s="1"/>
  <c r="N16" i="4"/>
  <c r="P16" i="4" s="1"/>
  <c r="M19" i="4"/>
  <c r="O19" i="4" s="1"/>
  <c r="N18" i="4"/>
  <c r="P18" i="4" s="1"/>
  <c r="N14" i="4"/>
  <c r="P14" i="4" s="1"/>
  <c r="N22" i="4"/>
  <c r="P22" i="4" s="1"/>
  <c r="M21" i="4"/>
  <c r="O21" i="4" s="1"/>
  <c r="F43" i="2" l="1"/>
  <c r="H43" i="2"/>
  <c r="M23" i="4"/>
  <c r="O23" i="4" s="1"/>
  <c r="G51" i="2"/>
  <c r="N23" i="4"/>
  <c r="P23" i="4" s="1"/>
  <c r="E51" i="2"/>
  <c r="N11" i="4"/>
  <c r="P11" i="4" s="1"/>
  <c r="F51" i="2" l="1"/>
  <c r="H51" i="2"/>
  <c r="G52" i="2"/>
  <c r="E52" i="2"/>
  <c r="F52" i="2" l="1"/>
  <c r="H84" i="2" s="1"/>
  <c r="H86" i="2" s="1"/>
  <c r="H52" i="2"/>
  <c r="E53" i="2"/>
  <c r="H53" i="2" s="1"/>
  <c r="G53" i="2"/>
  <c r="H85" i="2" l="1"/>
  <c r="F5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Nakazawa</author>
    <author>user</author>
  </authors>
  <commentList>
    <comment ref="G2" authorId="0" shapeId="0" xr:uid="{63B01B22-0BDA-4523-9328-B624032645DA}">
      <text>
        <r>
          <rPr>
            <b/>
            <sz val="9"/>
            <color rgb="FF000000"/>
            <rFont val="MS P ゴシック"/>
            <charset val="128"/>
          </rPr>
          <t xml:space="preserve">RZ0201-001
</t>
        </r>
        <r>
          <rPr>
            <b/>
            <sz val="9"/>
            <color rgb="FF000000"/>
            <rFont val="MS P ゴシック"/>
            <charset val="128"/>
          </rPr>
          <t>ZJ0201-001</t>
        </r>
        <r>
          <rPr>
            <b/>
            <sz val="9"/>
            <color rgb="FF000000"/>
            <rFont val="MS P ゴシック"/>
            <charset val="128"/>
          </rPr>
          <t>等の補助事業実施時の番号</t>
        </r>
      </text>
    </comment>
    <comment ref="B4" authorId="1" shapeId="0" xr:uid="{00000000-0006-0000-0400-000002000000}">
      <text>
        <r>
          <rPr>
            <b/>
            <sz val="9"/>
            <color rgb="FF000000"/>
            <rFont val="ＭＳ Ｐゴシック"/>
            <family val="2"/>
            <charset val="128"/>
          </rPr>
          <t>提出日を入力してください</t>
        </r>
      </text>
    </comment>
    <comment ref="D13" authorId="1" shapeId="0" xr:uid="{00000000-0006-0000-0400-000006000000}">
      <text>
        <r>
          <rPr>
            <b/>
            <sz val="9"/>
            <color rgb="FF000000"/>
            <rFont val="ＭＳ Ｐゴシック"/>
            <family val="2"/>
            <charset val="128"/>
          </rPr>
          <t>プルダウンメニューにない場合、手入力してください</t>
        </r>
      </text>
    </comment>
    <comment ref="J13" authorId="1" shapeId="0" xr:uid="{00000000-0006-0000-0400-000008000000}">
      <text>
        <r>
          <rPr>
            <b/>
            <sz val="9"/>
            <color rgb="FF000000"/>
            <rFont val="ＭＳ Ｐゴシック"/>
            <family val="2"/>
            <charset val="128"/>
          </rPr>
          <t>建築研究所計算支援プログラム</t>
        </r>
        <r>
          <rPr>
            <b/>
            <sz val="9"/>
            <color rgb="FF000000"/>
            <rFont val="ＭＳ Ｐゴシック"/>
            <family val="2"/>
            <charset val="128"/>
          </rPr>
          <t xml:space="preserve">
</t>
        </r>
        <r>
          <rPr>
            <b/>
            <sz val="9"/>
            <color rgb="FF000000"/>
            <rFont val="ＭＳ Ｐゴシック"/>
            <family val="2"/>
            <charset val="128"/>
          </rPr>
          <t>(WEB</t>
        </r>
        <r>
          <rPr>
            <b/>
            <sz val="9"/>
            <color rgb="FF000000"/>
            <rFont val="ＭＳ Ｐゴシック"/>
            <family val="2"/>
            <charset val="128"/>
          </rPr>
          <t>プログラム</t>
        </r>
        <r>
          <rPr>
            <b/>
            <sz val="9"/>
            <color rgb="FF000000"/>
            <rFont val="ＭＳ Ｐゴシック"/>
            <family val="2"/>
            <charset val="128"/>
          </rPr>
          <t>)</t>
        </r>
        <r>
          <rPr>
            <b/>
            <sz val="9"/>
            <color rgb="FF000000"/>
            <rFont val="ＭＳ Ｐゴシック"/>
            <family val="2"/>
            <charset val="128"/>
          </rPr>
          <t>のバージョンを</t>
        </r>
        <r>
          <rPr>
            <b/>
            <sz val="9"/>
            <color rgb="FF000000"/>
            <rFont val="ＭＳ Ｐゴシック"/>
            <family val="2"/>
            <charset val="128"/>
          </rPr>
          <t xml:space="preserve">
</t>
        </r>
        <r>
          <rPr>
            <b/>
            <sz val="9"/>
            <color rgb="FF000000"/>
            <rFont val="ＭＳ Ｐゴシック"/>
            <family val="2"/>
            <charset val="128"/>
          </rPr>
          <t>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中沢章</author>
  </authors>
  <commentList>
    <comment ref="B20" authorId="0" shapeId="0" xr:uid="{00000000-0006-0000-0500-000001000000}">
      <text>
        <r>
          <rPr>
            <b/>
            <sz val="9"/>
            <color rgb="FF000000"/>
            <rFont val="ＭＳ Ｐゴシック"/>
            <family val="2"/>
            <charset val="128"/>
          </rPr>
          <t>動力と電灯を分ける場合に記入してください</t>
        </r>
      </text>
    </comment>
    <comment ref="C32" authorId="0" shapeId="0" xr:uid="{00000000-0006-0000-0500-000003000000}">
      <text>
        <r>
          <rPr>
            <b/>
            <sz val="9"/>
            <color rgb="FF000000"/>
            <rFont val="ＭＳ Ｐゴシック"/>
            <family val="2"/>
            <charset val="128"/>
          </rPr>
          <t>熱源用</t>
        </r>
        <r>
          <rPr>
            <b/>
            <sz val="9"/>
            <color rgb="FF000000"/>
            <rFont val="ＭＳ Ｐゴシック"/>
            <family val="2"/>
            <charset val="128"/>
          </rPr>
          <t xml:space="preserve">
</t>
        </r>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エネルギー種を</t>
        </r>
        <r>
          <rPr>
            <b/>
            <sz val="9"/>
            <color rgb="FF000000"/>
            <rFont val="ＭＳ Ｐゴシック"/>
            <family val="2"/>
            <charset val="128"/>
          </rPr>
          <t xml:space="preserve">
</t>
        </r>
        <r>
          <rPr>
            <b/>
            <sz val="9"/>
            <color rgb="FF000000"/>
            <rFont val="ＭＳ Ｐゴシック"/>
            <family val="2"/>
            <charset val="128"/>
          </rPr>
          <t>入力してください。</t>
        </r>
      </text>
    </comment>
    <comment ref="C33" authorId="0" shapeId="0" xr:uid="{00000000-0006-0000-0500-000005000000}">
      <text>
        <r>
          <rPr>
            <b/>
            <sz val="9"/>
            <color rgb="FF000000"/>
            <rFont val="ＭＳ Ｐゴシック"/>
            <family val="2"/>
            <charset val="128"/>
          </rPr>
          <t>給湯用</t>
        </r>
        <r>
          <rPr>
            <b/>
            <sz val="9"/>
            <color rgb="FF000000"/>
            <rFont val="ＭＳ Ｐゴシック"/>
            <family val="2"/>
            <charset val="128"/>
          </rPr>
          <t xml:space="preserve">
</t>
        </r>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エネルギー種を</t>
        </r>
        <r>
          <rPr>
            <b/>
            <sz val="9"/>
            <color rgb="FF000000"/>
            <rFont val="ＭＳ Ｐゴシック"/>
            <family val="2"/>
            <charset val="128"/>
          </rPr>
          <t xml:space="preserve">
</t>
        </r>
        <r>
          <rPr>
            <b/>
            <sz val="9"/>
            <color rgb="FF000000"/>
            <rFont val="ＭＳ Ｐゴシック"/>
            <family val="2"/>
            <charset val="128"/>
          </rPr>
          <t>入力してください。</t>
        </r>
      </text>
    </comment>
    <comment ref="B45" authorId="1" shapeId="0" xr:uid="{00000000-0006-0000-0500-000007000000}">
      <text>
        <r>
          <rPr>
            <b/>
            <sz val="9"/>
            <color rgb="FF000000"/>
            <rFont val="ＭＳ Ｐゴシック"/>
            <family val="2"/>
            <charset val="128"/>
          </rPr>
          <t>「創エネルギー」は、太陽光発電以外の再生可能エネルギーを利用した発電があれば入力可</t>
        </r>
      </text>
    </comment>
    <comment ref="C240" authorId="0" shapeId="0" xr:uid="{044B4955-D225-45FC-AAF3-7A95CD97AAF4}">
      <text>
        <r>
          <rPr>
            <b/>
            <sz val="8"/>
            <color rgb="FF000000"/>
            <rFont val="Meiryo UI"/>
            <family val="3"/>
            <charset val="128"/>
          </rPr>
          <t>太陽光＋創エネ発電量（コジェネ発電含まず）</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20" authorId="0" shapeId="0" xr:uid="{00000000-0006-0000-0600-000001000000}">
      <text>
        <r>
          <rPr>
            <b/>
            <sz val="9"/>
            <color rgb="FF000000"/>
            <rFont val="ＭＳ Ｐゴシック"/>
            <family val="2"/>
            <charset val="128"/>
          </rPr>
          <t>動力と電灯を分ける場合に記入してください</t>
        </r>
      </text>
    </comment>
    <comment ref="R24" authorId="0" shapeId="0" xr:uid="{00000000-0006-0000-0600-000002000000}">
      <text>
        <r>
          <rPr>
            <b/>
            <sz val="9"/>
            <color rgb="FF000000"/>
            <rFont val="ＭＳ Ｐゴシック"/>
            <family val="2"/>
            <charset val="128"/>
          </rPr>
          <t>プルダウンメニューにない数値の場合、手入力してください。</t>
        </r>
      </text>
    </comment>
    <comment ref="C32" authorId="0" shapeId="0" xr:uid="{00000000-0006-0000-0600-000003000000}">
      <text>
        <r>
          <rPr>
            <b/>
            <sz val="9"/>
            <color indexed="81"/>
            <rFont val="ＭＳ Ｐゴシック"/>
            <family val="3"/>
            <charset val="128"/>
          </rPr>
          <t>熱源用
その他があれば、
エネルギー種を
入力してください。</t>
        </r>
      </text>
    </comment>
    <comment ref="C33" authorId="0" shapeId="0" xr:uid="{00000000-0006-0000-0600-000005000000}">
      <text>
        <r>
          <rPr>
            <b/>
            <sz val="9"/>
            <color indexed="81"/>
            <rFont val="ＭＳ Ｐゴシック"/>
            <family val="3"/>
            <charset val="128"/>
          </rPr>
          <t>給湯用
その他があれば、
エネルギー種を
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20" authorId="0" shapeId="0" xr:uid="{00000000-0006-0000-0700-000002000000}">
      <text>
        <r>
          <rPr>
            <b/>
            <sz val="9"/>
            <color indexed="81"/>
            <rFont val="ＭＳ Ｐゴシック"/>
            <family val="3"/>
            <charset val="128"/>
          </rPr>
          <t>動力と電灯を分ける場合に記入してください</t>
        </r>
      </text>
    </comment>
    <comment ref="R24" authorId="0" shapeId="0" xr:uid="{00000000-0006-0000-0700-000003000000}">
      <text>
        <r>
          <rPr>
            <b/>
            <sz val="9"/>
            <color rgb="FF000000"/>
            <rFont val="ＭＳ Ｐゴシック"/>
            <family val="2"/>
            <charset val="128"/>
          </rPr>
          <t>プルダウンメニューにない数値の場合、手入力してください。</t>
        </r>
      </text>
    </comment>
  </commentList>
</comments>
</file>

<file path=xl/sharedStrings.xml><?xml version="1.0" encoding="utf-8"?>
<sst xmlns="http://schemas.openxmlformats.org/spreadsheetml/2006/main" count="2418" uniqueCount="579">
  <si>
    <t>様式第１６　(第１６条関係)</t>
    <phoneticPr fontId="6"/>
  </si>
  <si>
    <t>　環　境　大　臣　　殿</t>
    <phoneticPr fontId="6"/>
  </si>
  <si>
    <t>住　　　所</t>
  </si>
  <si>
    <t>補助事業者  名　　　称</t>
    <rPh sb="0" eb="2">
      <t>ホジョ</t>
    </rPh>
    <rPh sb="2" eb="4">
      <t>ジギョウ</t>
    </rPh>
    <rPh sb="4" eb="5">
      <t>シャ</t>
    </rPh>
    <phoneticPr fontId="6"/>
  </si>
  <si>
    <t>代表者の職・氏名</t>
    <rPh sb="4" eb="5">
      <t>ショク</t>
    </rPh>
    <rPh sb="6" eb="8">
      <t>シメイ</t>
    </rPh>
    <phoneticPr fontId="6"/>
  </si>
  <si>
    <t>　</t>
  </si>
  <si>
    <t>記</t>
    <phoneticPr fontId="6"/>
  </si>
  <si>
    <t>１　補助事業名</t>
    <phoneticPr fontId="6"/>
  </si>
  <si>
    <t>第１回目報告</t>
    <rPh sb="0" eb="1">
      <t>ダイ</t>
    </rPh>
    <rPh sb="2" eb="3">
      <t>カイ</t>
    </rPh>
    <rPh sb="3" eb="4">
      <t>メ</t>
    </rPh>
    <rPh sb="4" eb="6">
      <t>ホウコク</t>
    </rPh>
    <phoneticPr fontId="6"/>
  </si>
  <si>
    <t>第２回目報告</t>
    <rPh sb="0" eb="1">
      <t>ダイ</t>
    </rPh>
    <rPh sb="2" eb="3">
      <t>カイ</t>
    </rPh>
    <rPh sb="3" eb="4">
      <t>メ</t>
    </rPh>
    <rPh sb="4" eb="6">
      <t>ホウコク</t>
    </rPh>
    <phoneticPr fontId="6"/>
  </si>
  <si>
    <t>建物用途：</t>
    <rPh sb="0" eb="2">
      <t>タテモノ</t>
    </rPh>
    <rPh sb="2" eb="4">
      <t>ヨウト</t>
    </rPh>
    <phoneticPr fontId="6"/>
  </si>
  <si>
    <t>第３回目報告</t>
    <rPh sb="0" eb="1">
      <t>ダイ</t>
    </rPh>
    <rPh sb="2" eb="3">
      <t>カイ</t>
    </rPh>
    <rPh sb="3" eb="4">
      <t>メ</t>
    </rPh>
    <rPh sb="4" eb="6">
      <t>ホウコク</t>
    </rPh>
    <phoneticPr fontId="6"/>
  </si>
  <si>
    <t>交付申請時</t>
    <rPh sb="0" eb="2">
      <t>コウフ</t>
    </rPh>
    <rPh sb="2" eb="5">
      <t>シンセイジ</t>
    </rPh>
    <phoneticPr fontId="6"/>
  </si>
  <si>
    <t>事業完了時</t>
    <rPh sb="0" eb="2">
      <t>ジギョウ</t>
    </rPh>
    <rPh sb="2" eb="4">
      <t>カンリョウ</t>
    </rPh>
    <rPh sb="4" eb="5">
      <t>ジ</t>
    </rPh>
    <phoneticPr fontId="6"/>
  </si>
  <si>
    <t>基準</t>
    <rPh sb="0" eb="2">
      <t>キジュン</t>
    </rPh>
    <phoneticPr fontId="6"/>
  </si>
  <si>
    <t>設計</t>
    <rPh sb="0" eb="2">
      <t>セッケイ</t>
    </rPh>
    <phoneticPr fontId="6"/>
  </si>
  <si>
    <t>年間
エネルギー
消費量</t>
    <rPh sb="0" eb="2">
      <t>ネンカン</t>
    </rPh>
    <rPh sb="9" eb="12">
      <t>ショウヒリョウ</t>
    </rPh>
    <phoneticPr fontId="6"/>
  </si>
  <si>
    <t>エネルギー
消費量</t>
    <rPh sb="6" eb="9">
      <t>ショウヒリョウ</t>
    </rPh>
    <phoneticPr fontId="6"/>
  </si>
  <si>
    <t>削減量</t>
    <rPh sb="0" eb="2">
      <t>サクゲン</t>
    </rPh>
    <rPh sb="2" eb="3">
      <t>リョウ</t>
    </rPh>
    <phoneticPr fontId="6"/>
  </si>
  <si>
    <t>削減率</t>
    <rPh sb="0" eb="2">
      <t>サクゲン</t>
    </rPh>
    <rPh sb="2" eb="3">
      <t>リツ</t>
    </rPh>
    <phoneticPr fontId="6"/>
  </si>
  <si>
    <t>BEI値</t>
    <rPh sb="3" eb="4">
      <t>チ</t>
    </rPh>
    <phoneticPr fontId="6"/>
  </si>
  <si>
    <t>空調</t>
    <rPh sb="0" eb="2">
      <t>クウチョウ</t>
    </rPh>
    <phoneticPr fontId="6"/>
  </si>
  <si>
    <t>換気</t>
    <rPh sb="0" eb="2">
      <t>カンキ</t>
    </rPh>
    <phoneticPr fontId="6"/>
  </si>
  <si>
    <t>照明</t>
    <rPh sb="0" eb="2">
      <t>ショウメイ</t>
    </rPh>
    <phoneticPr fontId="6"/>
  </si>
  <si>
    <t>給湯</t>
    <rPh sb="0" eb="2">
      <t>キュウトウ</t>
    </rPh>
    <phoneticPr fontId="6"/>
  </si>
  <si>
    <t>昇降機</t>
    <rPh sb="0" eb="3">
      <t>ショウコウキ</t>
    </rPh>
    <phoneticPr fontId="6"/>
  </si>
  <si>
    <t>ｴﾈﾙｷﾞｰ利用
効率化設備</t>
    <rPh sb="6" eb="8">
      <t>リヨウ</t>
    </rPh>
    <rPh sb="9" eb="12">
      <t>コウリツカ</t>
    </rPh>
    <rPh sb="12" eb="14">
      <t>セツビ</t>
    </rPh>
    <phoneticPr fontId="6"/>
  </si>
  <si>
    <t>太陽光発電</t>
    <rPh sb="0" eb="3">
      <t>タイヨウコウ</t>
    </rPh>
    <rPh sb="3" eb="5">
      <t>ハツデン</t>
    </rPh>
    <phoneticPr fontId="6"/>
  </si>
  <si>
    <t>－</t>
    <phoneticPr fontId="6"/>
  </si>
  <si>
    <t>コージェネ</t>
    <phoneticPr fontId="6"/>
  </si>
  <si>
    <t>その他</t>
    <rPh sb="2" eb="3">
      <t>タ</t>
    </rPh>
    <phoneticPr fontId="6"/>
  </si>
  <si>
    <t>表１　計画値</t>
    <rPh sb="0" eb="1">
      <t>ヒョウ</t>
    </rPh>
    <rPh sb="3" eb="5">
      <t>ケイカク</t>
    </rPh>
    <rPh sb="5" eb="6">
      <t>チ</t>
    </rPh>
    <phoneticPr fontId="6"/>
  </si>
  <si>
    <t>合計（太陽光発電含む・その他含む）</t>
    <rPh sb="0" eb="2">
      <t>ゴウケイ</t>
    </rPh>
    <rPh sb="3" eb="6">
      <t>タイヨウコウ</t>
    </rPh>
    <rPh sb="6" eb="8">
      <t>ハツデン</t>
    </rPh>
    <rPh sb="8" eb="9">
      <t>フク</t>
    </rPh>
    <rPh sb="13" eb="14">
      <t>タ</t>
    </rPh>
    <rPh sb="14" eb="15">
      <t>フク</t>
    </rPh>
    <phoneticPr fontId="6"/>
  </si>
  <si>
    <t>合計（太陽光発電含む、その他除く）</t>
    <rPh sb="0" eb="2">
      <t>ゴウケイ</t>
    </rPh>
    <rPh sb="3" eb="6">
      <t>タイヨウコウ</t>
    </rPh>
    <rPh sb="6" eb="8">
      <t>ハツデン</t>
    </rPh>
    <rPh sb="8" eb="9">
      <t>フク</t>
    </rPh>
    <rPh sb="13" eb="14">
      <t>タ</t>
    </rPh>
    <rPh sb="14" eb="15">
      <t>ノゾ</t>
    </rPh>
    <phoneticPr fontId="6"/>
  </si>
  <si>
    <t>合計：太陽光発電除く、その他除く）</t>
    <rPh sb="0" eb="2">
      <t>ゴウケイ</t>
    </rPh>
    <rPh sb="3" eb="6">
      <t>タイヨウコウ</t>
    </rPh>
    <rPh sb="6" eb="8">
      <t>ハツデン</t>
    </rPh>
    <rPh sb="8" eb="9">
      <t>ノゾ</t>
    </rPh>
    <rPh sb="13" eb="14">
      <t>タ</t>
    </rPh>
    <rPh sb="14" eb="15">
      <t>ノゾ</t>
    </rPh>
    <phoneticPr fontId="6"/>
  </si>
  <si>
    <t>第１回目報告</t>
    <rPh sb="0" eb="1">
      <t>ダイ</t>
    </rPh>
    <rPh sb="2" eb="4">
      <t>カイメ</t>
    </rPh>
    <rPh sb="4" eb="6">
      <t>ホウコク</t>
    </rPh>
    <phoneticPr fontId="6"/>
  </si>
  <si>
    <t>第２回目報告</t>
    <rPh sb="0" eb="1">
      <t>ダイ</t>
    </rPh>
    <rPh sb="2" eb="4">
      <t>カイメ</t>
    </rPh>
    <rPh sb="4" eb="6">
      <t>ホウコク</t>
    </rPh>
    <phoneticPr fontId="6"/>
  </si>
  <si>
    <t>実績値（システム導入後）</t>
    <rPh sb="0" eb="3">
      <t>ジッセキチ</t>
    </rPh>
    <rPh sb="8" eb="10">
      <t>ドウニュウ</t>
    </rPh>
    <rPh sb="10" eb="11">
      <t>ゴ</t>
    </rPh>
    <phoneticPr fontId="6"/>
  </si>
  <si>
    <t>第３回目報告</t>
    <rPh sb="0" eb="1">
      <t>ダイ</t>
    </rPh>
    <rPh sb="2" eb="4">
      <t>カイメ</t>
    </rPh>
    <rPh sb="4" eb="6">
      <t>ホウコク</t>
    </rPh>
    <phoneticPr fontId="6"/>
  </si>
  <si>
    <t>&lt;太陽光発電を含む、その他除く&gt;</t>
    <rPh sb="1" eb="4">
      <t>タイヨウコウ</t>
    </rPh>
    <rPh sb="4" eb="6">
      <t>ハツデン</t>
    </rPh>
    <rPh sb="7" eb="8">
      <t>フク</t>
    </rPh>
    <rPh sb="12" eb="13">
      <t>タ</t>
    </rPh>
    <rPh sb="13" eb="14">
      <t>ノゾ</t>
    </rPh>
    <phoneticPr fontId="6"/>
  </si>
  <si>
    <t>第１回</t>
    <rPh sb="0" eb="1">
      <t>ダイ</t>
    </rPh>
    <rPh sb="2" eb="3">
      <t>カイ</t>
    </rPh>
    <phoneticPr fontId="6"/>
  </si>
  <si>
    <t>第２回</t>
    <rPh sb="0" eb="1">
      <t>ダイ</t>
    </rPh>
    <rPh sb="2" eb="3">
      <t>カイ</t>
    </rPh>
    <phoneticPr fontId="6"/>
  </si>
  <si>
    <t>第３回</t>
    <rPh sb="0" eb="1">
      <t>ダイ</t>
    </rPh>
    <rPh sb="2" eb="3">
      <t>カイ</t>
    </rPh>
    <phoneticPr fontId="6"/>
  </si>
  <si>
    <t>実績値</t>
    <rPh sb="0" eb="3">
      <t>ジッセキチ</t>
    </rPh>
    <phoneticPr fontId="6"/>
  </si>
  <si>
    <t>合計</t>
    <rPh sb="0" eb="2">
      <t>ゴウケイ</t>
    </rPh>
    <phoneticPr fontId="6"/>
  </si>
  <si>
    <t>単位消費量</t>
    <rPh sb="0" eb="2">
      <t>タンイ</t>
    </rPh>
    <rPh sb="2" eb="4">
      <t>ショウヒ</t>
    </rPh>
    <rPh sb="4" eb="5">
      <t>リョウ</t>
    </rPh>
    <phoneticPr fontId="6"/>
  </si>
  <si>
    <t>ZEBランク</t>
    <phoneticPr fontId="6"/>
  </si>
  <si>
    <t>－</t>
  </si>
  <si>
    <t>判定</t>
    <rPh sb="0" eb="2">
      <t>ハンテイ</t>
    </rPh>
    <phoneticPr fontId="6"/>
  </si>
  <si>
    <t>補正の有無</t>
    <rPh sb="0" eb="2">
      <t>ホセイ</t>
    </rPh>
    <rPh sb="3" eb="5">
      <t>ウム</t>
    </rPh>
    <phoneticPr fontId="6"/>
  </si>
  <si>
    <t>-</t>
  </si>
  <si>
    <t>　注）増改築、使用時間の変更、機器類増設等、使用形態変更があった場合は再計算をする（説明資料及び写真等を必ず添付すること）。</t>
    <rPh sb="1" eb="2">
      <t>チュウ</t>
    </rPh>
    <rPh sb="3" eb="6">
      <t>ゾウカイチク</t>
    </rPh>
    <rPh sb="7" eb="9">
      <t>シヨウ</t>
    </rPh>
    <rPh sb="9" eb="11">
      <t>ジカン</t>
    </rPh>
    <rPh sb="12" eb="14">
      <t>ヘンコウ</t>
    </rPh>
    <rPh sb="15" eb="18">
      <t>キキルイ</t>
    </rPh>
    <rPh sb="18" eb="20">
      <t>ゾウセツ</t>
    </rPh>
    <rPh sb="20" eb="21">
      <t>トウ</t>
    </rPh>
    <rPh sb="22" eb="24">
      <t>シヨウ</t>
    </rPh>
    <rPh sb="24" eb="26">
      <t>ケイタイ</t>
    </rPh>
    <rPh sb="26" eb="28">
      <t>ヘンコウ</t>
    </rPh>
    <rPh sb="32" eb="34">
      <t>バアイ</t>
    </rPh>
    <rPh sb="35" eb="38">
      <t>サイケイサン</t>
    </rPh>
    <phoneticPr fontId="6"/>
  </si>
  <si>
    <t>表３　まとめ</t>
    <rPh sb="0" eb="1">
      <t>ヒョウ</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</si>
  <si>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</si>
  <si>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</si>
  <si>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</si>
  <si>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</si>
  <si>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</si>
  <si>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</si>
  <si>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１０月</t>
    <rPh sb="2" eb="3">
      <t>ガツ</t>
    </rPh>
    <phoneticPr fontId="6"/>
  </si>
  <si>
    <t>１１月</t>
    <rPh sb="2" eb="3">
      <t>ガツ</t>
    </rPh>
    <phoneticPr fontId="6"/>
  </si>
  <si>
    <t>１２月</t>
    <rPh sb="2" eb="3">
      <t>ガツ</t>
    </rPh>
    <phoneticPr fontId="6"/>
  </si>
  <si>
    <t>１月</t>
    <rPh sb="1" eb="2">
      <t>ガツ</t>
    </rPh>
    <phoneticPr fontId="6"/>
  </si>
  <si>
    <t>２月</t>
    <rPh sb="1" eb="2">
      <t>ガツ</t>
    </rPh>
    <phoneticPr fontId="6"/>
  </si>
  <si>
    <t>３月</t>
    <rPh sb="1" eb="2">
      <t>ガツ</t>
    </rPh>
    <phoneticPr fontId="6"/>
  </si>
  <si>
    <t>一次ｴﾈﾙｷﾞｰ換算係数</t>
    <phoneticPr fontId="2"/>
  </si>
  <si>
    <t>電気（一般）</t>
    <rPh sb="0" eb="2">
      <t>デンキ</t>
    </rPh>
    <rPh sb="3" eb="5">
      <t>イッパン</t>
    </rPh>
    <phoneticPr fontId="6"/>
  </si>
  <si>
    <t>GJ/kWh</t>
  </si>
  <si>
    <t>電気（昼間）</t>
    <rPh sb="0" eb="2">
      <t>デンキ</t>
    </rPh>
    <rPh sb="3" eb="5">
      <t>ヒルマ</t>
    </rPh>
    <phoneticPr fontId="6"/>
  </si>
  <si>
    <t>電気（夜間）</t>
    <rPh sb="0" eb="2">
      <t>デンキ</t>
    </rPh>
    <rPh sb="3" eb="5">
      <t>ヤカン</t>
    </rPh>
    <phoneticPr fontId="6"/>
  </si>
  <si>
    <t>電気料金</t>
    <rPh sb="0" eb="2">
      <t>デンキ</t>
    </rPh>
    <rPh sb="2" eb="4">
      <t>リョウキン</t>
    </rPh>
    <phoneticPr fontId="2"/>
  </si>
  <si>
    <t>円</t>
    <rPh sb="0" eb="1">
      <t>エン</t>
    </rPh>
    <phoneticPr fontId="2"/>
  </si>
  <si>
    <t>ガス</t>
    <phoneticPr fontId="6"/>
  </si>
  <si>
    <t>m3</t>
    <phoneticPr fontId="6"/>
  </si>
  <si>
    <t>GJ/m3</t>
  </si>
  <si>
    <t>LPガス</t>
    <phoneticPr fontId="6"/>
  </si>
  <si>
    <t>GJ/kg</t>
  </si>
  <si>
    <t>ガス料金</t>
    <rPh sb="2" eb="4">
      <t>リョウキン</t>
    </rPh>
    <phoneticPr fontId="2"/>
  </si>
  <si>
    <t>油</t>
    <rPh sb="0" eb="1">
      <t>アブラ</t>
    </rPh>
    <phoneticPr fontId="6"/>
  </si>
  <si>
    <t>L</t>
    <phoneticPr fontId="6"/>
  </si>
  <si>
    <t>GJ/L</t>
  </si>
  <si>
    <t>灯油</t>
    <rPh sb="0" eb="2">
      <t>トウユ</t>
    </rPh>
    <phoneticPr fontId="6"/>
  </si>
  <si>
    <t>油料金</t>
    <rPh sb="0" eb="1">
      <t>アブラ</t>
    </rPh>
    <rPh sb="1" eb="3">
      <t>リョウキン</t>
    </rPh>
    <phoneticPr fontId="2"/>
  </si>
  <si>
    <t>地域冷暖房</t>
    <rPh sb="0" eb="2">
      <t>チイキ</t>
    </rPh>
    <rPh sb="2" eb="5">
      <t>レイダンボウ</t>
    </rPh>
    <phoneticPr fontId="6"/>
  </si>
  <si>
    <t>MJ</t>
    <phoneticPr fontId="6"/>
  </si>
  <si>
    <t>GJ/MJ</t>
  </si>
  <si>
    <t>その他料金</t>
    <rPh sb="2" eb="3">
      <t>タ</t>
    </rPh>
    <rPh sb="3" eb="5">
      <t>リョウキン</t>
    </rPh>
    <phoneticPr fontId="2"/>
  </si>
  <si>
    <t>表１　エビデンス入力表</t>
    <rPh sb="0" eb="1">
      <t>ヒョウ</t>
    </rPh>
    <rPh sb="8" eb="10">
      <t>ニュウリョク</t>
    </rPh>
    <rPh sb="10" eb="11">
      <t>ヒョウ</t>
    </rPh>
    <phoneticPr fontId="6"/>
  </si>
  <si>
    <t>※エビデンスの写しを添付する</t>
    <rPh sb="7" eb="8">
      <t>ウツ</t>
    </rPh>
    <rPh sb="10" eb="12">
      <t>テンプ</t>
    </rPh>
    <phoneticPr fontId="6"/>
  </si>
  <si>
    <t>自己消費①</t>
    <rPh sb="0" eb="2">
      <t>ジコ</t>
    </rPh>
    <rPh sb="2" eb="4">
      <t>ショウヒ</t>
    </rPh>
    <phoneticPr fontId="6"/>
  </si>
  <si>
    <t>売電②</t>
    <rPh sb="0" eb="2">
      <t>バイデン</t>
    </rPh>
    <phoneticPr fontId="6"/>
  </si>
  <si>
    <t>発電量①+②</t>
    <rPh sb="0" eb="2">
      <t>ハツデン</t>
    </rPh>
    <rPh sb="2" eb="3">
      <t>リョウ</t>
    </rPh>
    <phoneticPr fontId="6"/>
  </si>
  <si>
    <t>電気（発電）③</t>
    <rPh sb="0" eb="2">
      <t>デンキ</t>
    </rPh>
    <rPh sb="3" eb="5">
      <t>ハツデン</t>
    </rPh>
    <phoneticPr fontId="6"/>
  </si>
  <si>
    <t>創エネルギー</t>
    <rPh sb="0" eb="1">
      <t>ソウ</t>
    </rPh>
    <phoneticPr fontId="6"/>
  </si>
  <si>
    <t>自己消費①’</t>
    <rPh sb="0" eb="2">
      <t>ジコ</t>
    </rPh>
    <rPh sb="2" eb="4">
      <t>ショウヒ</t>
    </rPh>
    <phoneticPr fontId="6"/>
  </si>
  <si>
    <t>売電②’</t>
    <rPh sb="0" eb="2">
      <t>バイデン</t>
    </rPh>
    <phoneticPr fontId="6"/>
  </si>
  <si>
    <t>表２ 発電量入力表</t>
    <rPh sb="0" eb="1">
      <t>ヒョウ</t>
    </rPh>
    <rPh sb="3" eb="5">
      <t>ハツデン</t>
    </rPh>
    <rPh sb="5" eb="6">
      <t>リョウ</t>
    </rPh>
    <rPh sb="6" eb="8">
      <t>ニュウリョク</t>
    </rPh>
    <rPh sb="8" eb="9">
      <t>ヒョウ</t>
    </rPh>
    <phoneticPr fontId="6"/>
  </si>
  <si>
    <t>熱源</t>
    <rPh sb="0" eb="2">
      <t>ネツゲン</t>
    </rPh>
    <phoneticPr fontId="6"/>
  </si>
  <si>
    <t>m3</t>
  </si>
  <si>
    <t>MJ</t>
  </si>
  <si>
    <t>ポンプ</t>
    <phoneticPr fontId="6"/>
  </si>
  <si>
    <t>表３　計量データ入力表</t>
    <rPh sb="0" eb="1">
      <t>ヒョウ</t>
    </rPh>
    <rPh sb="3" eb="5">
      <t>ケイリョウ</t>
    </rPh>
    <rPh sb="8" eb="10">
      <t>ニュウリョク</t>
    </rPh>
    <rPh sb="10" eb="11">
      <t>ヒョウ</t>
    </rPh>
    <phoneticPr fontId="6"/>
  </si>
  <si>
    <t>給湯</t>
    <rPh sb="0" eb="2">
      <t>キュウトウ</t>
    </rPh>
    <phoneticPr fontId="2"/>
  </si>
  <si>
    <t>熱源</t>
    <rPh sb="0" eb="2">
      <t>ネツゲン</t>
    </rPh>
    <phoneticPr fontId="2"/>
  </si>
  <si>
    <t>換気</t>
    <rPh sb="0" eb="2">
      <t>カンキ</t>
    </rPh>
    <phoneticPr fontId="2"/>
  </si>
  <si>
    <t>照明</t>
    <rPh sb="0" eb="2">
      <t>ショウメイ</t>
    </rPh>
    <phoneticPr fontId="2"/>
  </si>
  <si>
    <t>昇降機</t>
    <rPh sb="0" eb="3">
      <t>ショウコウキ</t>
    </rPh>
    <phoneticPr fontId="2"/>
  </si>
  <si>
    <t>その他</t>
    <rPh sb="2" eb="3">
      <t>タ</t>
    </rPh>
    <phoneticPr fontId="2"/>
  </si>
  <si>
    <t>GJ</t>
    <phoneticPr fontId="2"/>
  </si>
  <si>
    <t>電力消費量
（発電含む）</t>
    <rPh sb="0" eb="2">
      <t>デンリョク</t>
    </rPh>
    <rPh sb="2" eb="5">
      <t>ショウヒリョウ</t>
    </rPh>
    <rPh sb="7" eb="9">
      <t>ハツデン</t>
    </rPh>
    <rPh sb="9" eb="10">
      <t>フク</t>
    </rPh>
    <phoneticPr fontId="6"/>
  </si>
  <si>
    <t>ガス</t>
    <phoneticPr fontId="2"/>
  </si>
  <si>
    <t>油</t>
    <rPh sb="0" eb="1">
      <t>アブラ</t>
    </rPh>
    <phoneticPr fontId="2"/>
  </si>
  <si>
    <t>L</t>
  </si>
  <si>
    <t>太陽光発電</t>
    <rPh sb="0" eb="2">
      <t>タイヨウ</t>
    </rPh>
    <rPh sb="2" eb="3">
      <t>ヒカリ</t>
    </rPh>
    <rPh sb="3" eb="5">
      <t>ハツデン</t>
    </rPh>
    <phoneticPr fontId="6"/>
  </si>
  <si>
    <t>kWh</t>
  </si>
  <si>
    <t>創エネ</t>
    <rPh sb="0" eb="1">
      <t>ソウ</t>
    </rPh>
    <phoneticPr fontId="2"/>
  </si>
  <si>
    <t>電力消費量
（発電含む）④</t>
    <rPh sb="0" eb="2">
      <t>デンリョク</t>
    </rPh>
    <rPh sb="2" eb="5">
      <t>ショウヒリョウ</t>
    </rPh>
    <rPh sb="7" eb="9">
      <t>ハツデン</t>
    </rPh>
    <rPh sb="9" eb="10">
      <t>フク</t>
    </rPh>
    <phoneticPr fontId="6"/>
  </si>
  <si>
    <t>年比率</t>
    <rPh sb="0" eb="1">
      <t>ネン</t>
    </rPh>
    <rPh sb="1" eb="3">
      <t>ヒリツ</t>
    </rPh>
    <phoneticPr fontId="2"/>
  </si>
  <si>
    <t>％</t>
    <phoneticPr fontId="2"/>
  </si>
  <si>
    <t>電力消費比率
（月別）</t>
    <rPh sb="0" eb="2">
      <t>デンリョク</t>
    </rPh>
    <rPh sb="2" eb="4">
      <t>ショウヒ</t>
    </rPh>
    <rPh sb="4" eb="6">
      <t>ヒリツ</t>
    </rPh>
    <rPh sb="8" eb="9">
      <t>ツキ</t>
    </rPh>
    <rPh sb="9" eb="10">
      <t>ベツ</t>
    </rPh>
    <phoneticPr fontId="2"/>
  </si>
  <si>
    <t>電力消費量
（発電除く）
⑤＝④-①-③-①’</t>
    <rPh sb="0" eb="2">
      <t>デンリョク</t>
    </rPh>
    <rPh sb="2" eb="5">
      <t>ショウヒリョウ</t>
    </rPh>
    <rPh sb="7" eb="9">
      <t>ハツデン</t>
    </rPh>
    <rPh sb="9" eb="10">
      <t>ノゾ</t>
    </rPh>
    <phoneticPr fontId="6"/>
  </si>
  <si>
    <t>電力消費量
（発電除く）
⑤＝④-①-③-①’</t>
    <phoneticPr fontId="2"/>
  </si>
  <si>
    <t>GJ</t>
    <phoneticPr fontId="2"/>
  </si>
  <si>
    <t>計（発電を除く）</t>
    <rPh sb="0" eb="1">
      <t>ケイ</t>
    </rPh>
    <rPh sb="2" eb="4">
      <t>ハツデン</t>
    </rPh>
    <rPh sb="5" eb="6">
      <t>ノゾ</t>
    </rPh>
    <phoneticPr fontId="2"/>
  </si>
  <si>
    <t>合計（コージェネ除く）</t>
    <rPh sb="0" eb="2">
      <t>ゴウケイ</t>
    </rPh>
    <rPh sb="8" eb="9">
      <t>ノゾ</t>
    </rPh>
    <phoneticPr fontId="2"/>
  </si>
  <si>
    <t>設備用途区分</t>
  </si>
  <si>
    <t>電力消費量（発電含む）</t>
    <rPh sb="0" eb="2">
      <t>デンリョク</t>
    </rPh>
    <rPh sb="2" eb="5">
      <t>ショウヒリョウ</t>
    </rPh>
    <rPh sb="6" eb="8">
      <t>ハツデン</t>
    </rPh>
    <rPh sb="8" eb="9">
      <t>フク</t>
    </rPh>
    <phoneticPr fontId="6"/>
  </si>
  <si>
    <t>LPガス</t>
  </si>
  <si>
    <t>ポンプ</t>
  </si>
  <si>
    <t>一次ｴﾈﾙｷﾞｰ
換算係数</t>
  </si>
  <si>
    <t>GJ</t>
    <phoneticPr fontId="6"/>
  </si>
  <si>
    <t>太陽光発電</t>
    <rPh sb="0" eb="3">
      <t>タイヨウコウ</t>
    </rPh>
    <rPh sb="3" eb="5">
      <t>ハツデン</t>
    </rPh>
    <phoneticPr fontId="2"/>
  </si>
  <si>
    <t>コージェネ</t>
  </si>
  <si>
    <t>創エネ　①+②+①'+②'（発電量）</t>
    <rPh sb="0" eb="1">
      <t>ソウ</t>
    </rPh>
    <rPh sb="14" eb="16">
      <t>ハツデン</t>
    </rPh>
    <rPh sb="16" eb="17">
      <t>リョウ</t>
    </rPh>
    <phoneticPr fontId="2"/>
  </si>
  <si>
    <t>延床面積</t>
    <rPh sb="0" eb="1">
      <t>ノ</t>
    </rPh>
    <rPh sb="1" eb="4">
      <t>ユカメンセキ</t>
    </rPh>
    <phoneticPr fontId="2"/>
  </si>
  <si>
    <t>空調</t>
    <rPh sb="0" eb="2">
      <t>クウチョウ</t>
    </rPh>
    <phoneticPr fontId="2"/>
  </si>
  <si>
    <t>MJ/m2</t>
    <phoneticPr fontId="2"/>
  </si>
  <si>
    <t>コージェネ</t>
    <phoneticPr fontId="2"/>
  </si>
  <si>
    <t>電気</t>
    <rPh sb="0" eb="2">
      <t>デンキ</t>
    </rPh>
    <phoneticPr fontId="2"/>
  </si>
  <si>
    <t>LPガス</t>
    <phoneticPr fontId="2"/>
  </si>
  <si>
    <t>灯油</t>
    <rPh sb="0" eb="2">
      <t>トウユ</t>
    </rPh>
    <phoneticPr fontId="2"/>
  </si>
  <si>
    <t>地域冷暖房</t>
    <rPh sb="0" eb="2">
      <t>チイキ</t>
    </rPh>
    <rPh sb="2" eb="5">
      <t>レイダンボウ</t>
    </rPh>
    <phoneticPr fontId="2"/>
  </si>
  <si>
    <t>その他</t>
    <phoneticPr fontId="2"/>
  </si>
  <si>
    <t>表1＋表2</t>
    <rPh sb="0" eb="1">
      <t>ヒョウ</t>
    </rPh>
    <rPh sb="3" eb="4">
      <t>ヒョウ</t>
    </rPh>
    <phoneticPr fontId="2"/>
  </si>
  <si>
    <t>表3</t>
    <rPh sb="0" eb="1">
      <t>ヒョウ</t>
    </rPh>
    <phoneticPr fontId="2"/>
  </si>
  <si>
    <t>電気合計+創ｴﾈ(自己消費)+発電</t>
  </si>
  <si>
    <t>ガス</t>
    <phoneticPr fontId="2"/>
  </si>
  <si>
    <t>※入力データチェック表</t>
    <rPh sb="1" eb="3">
      <t>ニュウリョクデータ</t>
    </rPh>
    <rPh sb="10" eb="11">
      <t>ヒョウ</t>
    </rPh>
    <phoneticPr fontId="2"/>
  </si>
  <si>
    <t>差</t>
    <rPh sb="0" eb="1">
      <t>サ</t>
    </rPh>
    <phoneticPr fontId="2"/>
  </si>
  <si>
    <t>事業実施前</t>
  </si>
  <si>
    <t>事業実施後</t>
  </si>
  <si>
    <t>エネルギー消費量</t>
  </si>
  <si>
    <t>CO2排出量</t>
  </si>
  <si>
    <t>CO2削減量</t>
  </si>
  <si>
    <t>CO2削減率</t>
  </si>
  <si>
    <t>比較対象</t>
  </si>
  <si>
    <t>②をCO2換算</t>
  </si>
  <si>
    <t>③をCO2換算</t>
  </si>
  <si>
    <t>④をCO2換算</t>
  </si>
  <si>
    <t>合計</t>
  </si>
  <si>
    <t>kg-CO2/MJ</t>
    <phoneticPr fontId="2"/>
  </si>
  <si>
    <t>※CO2排出係数は独自のものを使用する場合は下記に直接入力し、エビデンスを添付すること</t>
    <rPh sb="4" eb="8">
      <t>ハイシュツケイスウハ</t>
    </rPh>
    <rPh sb="9" eb="11">
      <t>ドクジノモノヲ</t>
    </rPh>
    <rPh sb="15" eb="17">
      <t>シヨウスル</t>
    </rPh>
    <rPh sb="19" eb="21">
      <t>バアイハ</t>
    </rPh>
    <rPh sb="22" eb="24">
      <t>カキニ</t>
    </rPh>
    <rPh sb="25" eb="27">
      <t>チョクセツ</t>
    </rPh>
    <rPh sb="27" eb="29">
      <t>ニュウリョクスル</t>
    </rPh>
    <rPh sb="37" eb="39">
      <t>テンプ</t>
    </rPh>
    <phoneticPr fontId="2"/>
  </si>
  <si>
    <t>設備用途区分・計量区分と対象機器一覧</t>
    <rPh sb="0" eb="2">
      <t>セツビ</t>
    </rPh>
    <rPh sb="2" eb="4">
      <t>ヨウト</t>
    </rPh>
    <rPh sb="4" eb="6">
      <t>クブン</t>
    </rPh>
    <rPh sb="7" eb="9">
      <t>ケイリョウ</t>
    </rPh>
    <rPh sb="9" eb="11">
      <t>クブン</t>
    </rPh>
    <rPh sb="12" eb="14">
      <t>タイショウ</t>
    </rPh>
    <rPh sb="14" eb="16">
      <t>キキ</t>
    </rPh>
    <rPh sb="16" eb="18">
      <t>イチラン</t>
    </rPh>
    <phoneticPr fontId="6"/>
  </si>
  <si>
    <t>計量区分</t>
    <rPh sb="0" eb="2">
      <t>ケイリョウ</t>
    </rPh>
    <rPh sb="2" eb="4">
      <t>クブン</t>
    </rPh>
    <phoneticPr fontId="6"/>
  </si>
  <si>
    <t>機　器　名　称</t>
    <rPh sb="0" eb="1">
      <t>キ</t>
    </rPh>
    <rPh sb="2" eb="3">
      <t>キ</t>
    </rPh>
    <rPh sb="4" eb="5">
      <t>メイ</t>
    </rPh>
    <rPh sb="6" eb="7">
      <t>ショウ</t>
    </rPh>
    <phoneticPr fontId="6"/>
  </si>
  <si>
    <t>備　　考
エネルギー種別等</t>
    <rPh sb="0" eb="1">
      <t>ビ</t>
    </rPh>
    <rPh sb="3" eb="4">
      <t>コウ</t>
    </rPh>
    <rPh sb="10" eb="12">
      <t>シュベツ</t>
    </rPh>
    <rPh sb="12" eb="13">
      <t>トウ</t>
    </rPh>
    <phoneticPr fontId="6"/>
  </si>
  <si>
    <t>機器名称</t>
    <rPh sb="0" eb="2">
      <t>キキ</t>
    </rPh>
    <rPh sb="2" eb="4">
      <t>メイショウ</t>
    </rPh>
    <phoneticPr fontId="6"/>
  </si>
  <si>
    <t>主機</t>
    <rPh sb="0" eb="2">
      <t>シュキ</t>
    </rPh>
    <phoneticPr fontId="6"/>
  </si>
  <si>
    <t>補機類</t>
    <rPh sb="0" eb="2">
      <t>ホキ</t>
    </rPh>
    <rPh sb="2" eb="3">
      <t>ルイ</t>
    </rPh>
    <phoneticPr fontId="6"/>
  </si>
  <si>
    <t>空　　調</t>
    <rPh sb="0" eb="1">
      <t>クウ</t>
    </rPh>
    <rPh sb="3" eb="4">
      <t>チョウ</t>
    </rPh>
    <phoneticPr fontId="6"/>
  </si>
  <si>
    <t>熱　　源</t>
    <rPh sb="0" eb="1">
      <t>ネツ</t>
    </rPh>
    <rPh sb="3" eb="4">
      <t>ミナモト</t>
    </rPh>
    <phoneticPr fontId="6"/>
  </si>
  <si>
    <t>空冷ヒートポンプ</t>
    <rPh sb="0" eb="2">
      <t>クウレイ</t>
    </rPh>
    <phoneticPr fontId="6"/>
  </si>
  <si>
    <t>圧縮機</t>
    <rPh sb="0" eb="3">
      <t>アッシュクキ</t>
    </rPh>
    <phoneticPr fontId="6"/>
  </si>
  <si>
    <t>熱交換ファン</t>
    <rPh sb="0" eb="3">
      <t>ネツコウカン</t>
    </rPh>
    <phoneticPr fontId="6"/>
  </si>
  <si>
    <t>電気</t>
    <rPh sb="0" eb="2">
      <t>デンキ</t>
    </rPh>
    <phoneticPr fontId="6"/>
  </si>
  <si>
    <t>水冷式チラー</t>
    <rPh sb="0" eb="3">
      <t>スイレイシキ</t>
    </rPh>
    <phoneticPr fontId="6"/>
  </si>
  <si>
    <t>ー</t>
    <phoneticPr fontId="6"/>
  </si>
  <si>
    <t>ターボ冷凍機</t>
    <rPh sb="3" eb="5">
      <t>レイトウ</t>
    </rPh>
    <rPh sb="5" eb="6">
      <t>キ</t>
    </rPh>
    <phoneticPr fontId="6"/>
  </si>
  <si>
    <t>ブラインターボ冷凍機</t>
    <rPh sb="7" eb="9">
      <t>レイトウ</t>
    </rPh>
    <rPh sb="9" eb="10">
      <t>キ</t>
    </rPh>
    <phoneticPr fontId="6"/>
  </si>
  <si>
    <t>氷蓄熱用空冷式ヒートポンプ</t>
    <rPh sb="0" eb="1">
      <t>コオリ</t>
    </rPh>
    <rPh sb="1" eb="4">
      <t>チクネツヨウ</t>
    </rPh>
    <rPh sb="4" eb="7">
      <t>クウレイシキ</t>
    </rPh>
    <phoneticPr fontId="6"/>
  </si>
  <si>
    <t>氷蓄熱水冷式チラー</t>
    <rPh sb="0" eb="1">
      <t>コオリ</t>
    </rPh>
    <rPh sb="1" eb="3">
      <t>チクネツ</t>
    </rPh>
    <rPh sb="3" eb="6">
      <t>スイレイシキ</t>
    </rPh>
    <phoneticPr fontId="6"/>
  </si>
  <si>
    <t>吸収冷温水機</t>
    <rPh sb="0" eb="2">
      <t>キュウシュウ</t>
    </rPh>
    <rPh sb="2" eb="5">
      <t>レイオンスイ</t>
    </rPh>
    <rPh sb="5" eb="6">
      <t>キ</t>
    </rPh>
    <phoneticPr fontId="6"/>
  </si>
  <si>
    <t>燃焼器</t>
    <rPh sb="0" eb="3">
      <t>ネンショウキ</t>
    </rPh>
    <phoneticPr fontId="6"/>
  </si>
  <si>
    <t>溶液ポンプ、冷媒ポンプ</t>
    <rPh sb="0" eb="2">
      <t>ヨウエキ</t>
    </rPh>
    <rPh sb="6" eb="8">
      <t>レイバイ</t>
    </rPh>
    <phoneticPr fontId="6"/>
  </si>
  <si>
    <t>電気、ガス、油</t>
    <rPh sb="0" eb="2">
      <t>デンキ</t>
    </rPh>
    <rPh sb="6" eb="7">
      <t>アブラ</t>
    </rPh>
    <phoneticPr fontId="6"/>
  </si>
  <si>
    <t>ボイラ</t>
    <phoneticPr fontId="6"/>
  </si>
  <si>
    <t>給水ポンプ</t>
    <rPh sb="0" eb="2">
      <t>キュウスイ</t>
    </rPh>
    <phoneticPr fontId="6"/>
  </si>
  <si>
    <t>コージェネレーション</t>
    <phoneticPr fontId="6"/>
  </si>
  <si>
    <t>ガスエンジン等</t>
    <rPh sb="6" eb="7">
      <t>トウ</t>
    </rPh>
    <phoneticPr fontId="6"/>
  </si>
  <si>
    <t>真空温水ヒータ</t>
    <rPh sb="0" eb="2">
      <t>シンクウ</t>
    </rPh>
    <rPh sb="2" eb="4">
      <t>オンスイ</t>
    </rPh>
    <phoneticPr fontId="6"/>
  </si>
  <si>
    <t>給水ポンプ、真空ポンプ</t>
    <rPh sb="0" eb="2">
      <t>キュウスイ</t>
    </rPh>
    <rPh sb="6" eb="8">
      <t>シンクウ</t>
    </rPh>
    <phoneticPr fontId="6"/>
  </si>
  <si>
    <t>FF式暖房機</t>
    <rPh sb="2" eb="3">
      <t>シキ</t>
    </rPh>
    <rPh sb="3" eb="5">
      <t>ダンボウ</t>
    </rPh>
    <rPh sb="5" eb="6">
      <t>キ</t>
    </rPh>
    <phoneticPr fontId="6"/>
  </si>
  <si>
    <t>燃焼ファン、気化ヒータ</t>
    <rPh sb="0" eb="2">
      <t>ネンショウ</t>
    </rPh>
    <rPh sb="6" eb="8">
      <t>キカ</t>
    </rPh>
    <phoneticPr fontId="6"/>
  </si>
  <si>
    <t>地域熱供給</t>
    <rPh sb="0" eb="2">
      <t>チイキ</t>
    </rPh>
    <rPh sb="2" eb="3">
      <t>ネツ</t>
    </rPh>
    <rPh sb="3" eb="5">
      <t>キョウキュウ</t>
    </rPh>
    <phoneticPr fontId="6"/>
  </si>
  <si>
    <t>熱</t>
    <rPh sb="0" eb="1">
      <t>ネツ</t>
    </rPh>
    <phoneticPr fontId="6"/>
  </si>
  <si>
    <t>冷水、温水一次ポンプ</t>
    <rPh sb="0" eb="2">
      <t>レイスイ</t>
    </rPh>
    <rPh sb="3" eb="5">
      <t>オンスイ</t>
    </rPh>
    <rPh sb="5" eb="7">
      <t>イチジ</t>
    </rPh>
    <phoneticPr fontId="6"/>
  </si>
  <si>
    <t>（一、二次兼用ポンプ含む）</t>
    <rPh sb="1" eb="2">
      <t>イチ</t>
    </rPh>
    <rPh sb="3" eb="4">
      <t>ニ</t>
    </rPh>
    <rPh sb="4" eb="5">
      <t>ジ</t>
    </rPh>
    <rPh sb="5" eb="7">
      <t>ケンヨウ</t>
    </rPh>
    <rPh sb="10" eb="11">
      <t>フク</t>
    </rPh>
    <phoneticPr fontId="6"/>
  </si>
  <si>
    <t>冷却塔</t>
    <rPh sb="0" eb="3">
      <t>レイキャクトウ</t>
    </rPh>
    <phoneticPr fontId="6"/>
  </si>
  <si>
    <t>冷却塔ファン</t>
    <rPh sb="0" eb="3">
      <t>レイキャクトウ</t>
    </rPh>
    <phoneticPr fontId="6"/>
  </si>
  <si>
    <t>薬液注入ポンプ</t>
    <rPh sb="0" eb="2">
      <t>ヤクエキ</t>
    </rPh>
    <rPh sb="2" eb="4">
      <t>チュウニュウ</t>
    </rPh>
    <phoneticPr fontId="6"/>
  </si>
  <si>
    <t>冷却水ポンプ</t>
    <rPh sb="0" eb="3">
      <t>レイキャクスイ</t>
    </rPh>
    <phoneticPr fontId="6"/>
  </si>
  <si>
    <t>ビル用マルチエアコン（屋外機）</t>
    <rPh sb="2" eb="3">
      <t>ヨウ</t>
    </rPh>
    <rPh sb="11" eb="13">
      <t>オクガイ</t>
    </rPh>
    <rPh sb="13" eb="14">
      <t>キ</t>
    </rPh>
    <phoneticPr fontId="6"/>
  </si>
  <si>
    <t>圧縮機またはエンジン</t>
    <rPh sb="0" eb="3">
      <t>アッシュクキ</t>
    </rPh>
    <phoneticPr fontId="6"/>
  </si>
  <si>
    <t>ルームエアコン（屋外機）</t>
    <rPh sb="8" eb="10">
      <t>オクガイ</t>
    </rPh>
    <rPh sb="10" eb="11">
      <t>キ</t>
    </rPh>
    <phoneticPr fontId="6"/>
  </si>
  <si>
    <t>空調機</t>
    <rPh sb="0" eb="3">
      <t>クウチョウキ</t>
    </rPh>
    <phoneticPr fontId="6"/>
  </si>
  <si>
    <t>ファンコイルユニット</t>
    <phoneticPr fontId="6"/>
  </si>
  <si>
    <t>ファンコンベクタ</t>
    <phoneticPr fontId="6"/>
  </si>
  <si>
    <t>パッケージ型空調機（室内機）</t>
    <rPh sb="5" eb="6">
      <t>ガタ</t>
    </rPh>
    <rPh sb="6" eb="8">
      <t>クウチョウ</t>
    </rPh>
    <rPh sb="8" eb="9">
      <t>キ</t>
    </rPh>
    <rPh sb="10" eb="13">
      <t>シツナイキ</t>
    </rPh>
    <phoneticPr fontId="6"/>
  </si>
  <si>
    <t>送風、還気、排気ファン</t>
    <rPh sb="0" eb="2">
      <t>ソウフウ</t>
    </rPh>
    <rPh sb="3" eb="5">
      <t>カンキ</t>
    </rPh>
    <rPh sb="6" eb="8">
      <t>ハイキ</t>
    </rPh>
    <phoneticPr fontId="6"/>
  </si>
  <si>
    <t>（個別設置）</t>
    <rPh sb="1" eb="3">
      <t>コベツ</t>
    </rPh>
    <rPh sb="3" eb="5">
      <t>セッチ</t>
    </rPh>
    <phoneticPr fontId="6"/>
  </si>
  <si>
    <t>冷水、温水二次ポンプ（搬送系）</t>
    <rPh sb="0" eb="2">
      <t>レイスイ</t>
    </rPh>
    <rPh sb="3" eb="5">
      <t>オンスイ</t>
    </rPh>
    <rPh sb="5" eb="7">
      <t>ニジ</t>
    </rPh>
    <rPh sb="11" eb="13">
      <t>ハンソウ</t>
    </rPh>
    <rPh sb="13" eb="14">
      <t>ケイ</t>
    </rPh>
    <phoneticPr fontId="6"/>
  </si>
  <si>
    <t>換　　気</t>
    <rPh sb="0" eb="1">
      <t>カン</t>
    </rPh>
    <rPh sb="3" eb="4">
      <t>キ</t>
    </rPh>
    <phoneticPr fontId="6"/>
  </si>
  <si>
    <t>給気ファン</t>
    <rPh sb="0" eb="2">
      <t>キュウキ</t>
    </rPh>
    <phoneticPr fontId="6"/>
  </si>
  <si>
    <t>排気ファン</t>
    <rPh sb="0" eb="2">
      <t>ハイキ</t>
    </rPh>
    <phoneticPr fontId="6"/>
  </si>
  <si>
    <t>（デリベントファン含む）</t>
    <rPh sb="9" eb="10">
      <t>フク</t>
    </rPh>
    <phoneticPr fontId="6"/>
  </si>
  <si>
    <t>循環ファン</t>
    <rPh sb="0" eb="2">
      <t>ジュンカン</t>
    </rPh>
    <phoneticPr fontId="6"/>
  </si>
  <si>
    <t>（調理器発熱処理等）</t>
    <rPh sb="1" eb="4">
      <t>チョウリキ</t>
    </rPh>
    <rPh sb="4" eb="6">
      <t>ハツネツ</t>
    </rPh>
    <rPh sb="6" eb="8">
      <t>ショリ</t>
    </rPh>
    <rPh sb="8" eb="9">
      <t>トウ</t>
    </rPh>
    <phoneticPr fontId="6"/>
  </si>
  <si>
    <t>換気代替空調機</t>
    <rPh sb="0" eb="2">
      <t>カンキ</t>
    </rPh>
    <rPh sb="2" eb="4">
      <t>ダイガエ</t>
    </rPh>
    <rPh sb="4" eb="7">
      <t>クウチョウキ</t>
    </rPh>
    <phoneticPr fontId="6"/>
  </si>
  <si>
    <t>（電気室、厨房等の冷房等）</t>
    <rPh sb="1" eb="3">
      <t>デンキ</t>
    </rPh>
    <rPh sb="3" eb="4">
      <t>シツ</t>
    </rPh>
    <rPh sb="5" eb="7">
      <t>チュウボウ</t>
    </rPh>
    <rPh sb="7" eb="8">
      <t>トウ</t>
    </rPh>
    <rPh sb="9" eb="11">
      <t>レイボウ</t>
    </rPh>
    <rPh sb="11" eb="12">
      <t>トウ</t>
    </rPh>
    <phoneticPr fontId="6"/>
  </si>
  <si>
    <t>照　　明</t>
    <rPh sb="0" eb="1">
      <t>アキラ</t>
    </rPh>
    <rPh sb="3" eb="4">
      <t>メイ</t>
    </rPh>
    <phoneticPr fontId="6"/>
  </si>
  <si>
    <t>照明器具</t>
    <rPh sb="0" eb="2">
      <t>ショウメイ</t>
    </rPh>
    <rPh sb="2" eb="4">
      <t>キグ</t>
    </rPh>
    <phoneticPr fontId="6"/>
  </si>
  <si>
    <t>給　　湯</t>
    <rPh sb="0" eb="1">
      <t>キュウ</t>
    </rPh>
    <rPh sb="3" eb="4">
      <t>ユ</t>
    </rPh>
    <phoneticPr fontId="6"/>
  </si>
  <si>
    <t>電気温水器</t>
    <rPh sb="0" eb="2">
      <t>デンキ</t>
    </rPh>
    <rPh sb="2" eb="5">
      <t>オンスイキ</t>
    </rPh>
    <phoneticPr fontId="6"/>
  </si>
  <si>
    <t>ヒートポンプ式給湯器</t>
    <rPh sb="6" eb="7">
      <t>シキ</t>
    </rPh>
    <rPh sb="7" eb="10">
      <t>キュウトウキ</t>
    </rPh>
    <phoneticPr fontId="6"/>
  </si>
  <si>
    <t>給湯ボイラ</t>
    <rPh sb="0" eb="2">
      <t>キュウトウ</t>
    </rPh>
    <phoneticPr fontId="6"/>
  </si>
  <si>
    <t>給湯ポンプ等</t>
    <rPh sb="0" eb="2">
      <t>キュウトウ</t>
    </rPh>
    <rPh sb="5" eb="6">
      <t>トウ</t>
    </rPh>
    <phoneticPr fontId="6"/>
  </si>
  <si>
    <t>太陽熱給湯器</t>
    <rPh sb="0" eb="2">
      <t>タイヨウ</t>
    </rPh>
    <rPh sb="2" eb="3">
      <t>ネツ</t>
    </rPh>
    <rPh sb="3" eb="6">
      <t>キュウトウキ</t>
    </rPh>
    <phoneticPr fontId="6"/>
  </si>
  <si>
    <t>コージェネレーション</t>
  </si>
  <si>
    <t>昇 降 機</t>
    <rPh sb="0" eb="1">
      <t>ノボル</t>
    </rPh>
    <rPh sb="2" eb="3">
      <t>タカシ</t>
    </rPh>
    <rPh sb="4" eb="5">
      <t>キ</t>
    </rPh>
    <phoneticPr fontId="6"/>
  </si>
  <si>
    <t>エレベータ、エスカレータ　他</t>
    <phoneticPr fontId="6"/>
  </si>
  <si>
    <t>その他（冷設）</t>
    <rPh sb="2" eb="3">
      <t>タ</t>
    </rPh>
    <rPh sb="4" eb="5">
      <t>レイ</t>
    </rPh>
    <rPh sb="5" eb="6">
      <t>セツ</t>
    </rPh>
    <phoneticPr fontId="6"/>
  </si>
  <si>
    <t>冷蔵・冷凍設備の冷凍機、ショーケース等</t>
    <rPh sb="0" eb="2">
      <t>レイゾウ</t>
    </rPh>
    <rPh sb="3" eb="5">
      <t>レイトウ</t>
    </rPh>
    <rPh sb="5" eb="7">
      <t>セツビ</t>
    </rPh>
    <rPh sb="8" eb="11">
      <t>レイトウキ</t>
    </rPh>
    <rPh sb="18" eb="19">
      <t>トウ</t>
    </rPh>
    <phoneticPr fontId="6"/>
  </si>
  <si>
    <t>そ の 他</t>
    <rPh sb="4" eb="5">
      <t>タ</t>
    </rPh>
    <phoneticPr fontId="6"/>
  </si>
  <si>
    <t>事務機器</t>
    <rPh sb="0" eb="2">
      <t>ジム</t>
    </rPh>
    <rPh sb="2" eb="4">
      <t>キキ</t>
    </rPh>
    <phoneticPr fontId="6"/>
  </si>
  <si>
    <t>その他コンセント接続機器</t>
  </si>
  <si>
    <t>厨房機器</t>
  </si>
  <si>
    <t>電気、ガス</t>
    <rPh sb="0" eb="2">
      <t>デンキ</t>
    </rPh>
    <phoneticPr fontId="6"/>
  </si>
  <si>
    <t>上記計量区分外の給排水ポンプ等の動力機器</t>
  </si>
  <si>
    <t>風力発電　他</t>
    <rPh sb="0" eb="2">
      <t>フウリョク</t>
    </rPh>
    <rPh sb="2" eb="4">
      <t>ハツデン</t>
    </rPh>
    <rPh sb="5" eb="6">
      <t>ホカ</t>
    </rPh>
    <phoneticPr fontId="6"/>
  </si>
  <si>
    <t>環　　境</t>
    <rPh sb="0" eb="1">
      <t>ワ</t>
    </rPh>
    <rPh sb="3" eb="4">
      <t>サカイ</t>
    </rPh>
    <phoneticPr fontId="6"/>
  </si>
  <si>
    <t>外気温度、室内温度、外気湿度、室内湿度、冷水温度（往、還）、温水温度（往、還）</t>
    <rPh sb="0" eb="2">
      <t>ガイキ</t>
    </rPh>
    <rPh sb="2" eb="4">
      <t>オンド</t>
    </rPh>
    <rPh sb="5" eb="7">
      <t>シツナイ</t>
    </rPh>
    <rPh sb="7" eb="9">
      <t>オンド</t>
    </rPh>
    <rPh sb="10" eb="12">
      <t>ガイキ</t>
    </rPh>
    <rPh sb="12" eb="14">
      <t>シツド</t>
    </rPh>
    <rPh sb="15" eb="17">
      <t>シツナイ</t>
    </rPh>
    <rPh sb="17" eb="19">
      <t>シツド</t>
    </rPh>
    <rPh sb="20" eb="22">
      <t>レイスイ</t>
    </rPh>
    <rPh sb="22" eb="24">
      <t>オンド</t>
    </rPh>
    <rPh sb="25" eb="26">
      <t>オウ</t>
    </rPh>
    <rPh sb="27" eb="28">
      <t>ゼン</t>
    </rPh>
    <rPh sb="30" eb="32">
      <t>オンスイ</t>
    </rPh>
    <rPh sb="32" eb="34">
      <t>オンド</t>
    </rPh>
    <rPh sb="35" eb="36">
      <t>オウ</t>
    </rPh>
    <rPh sb="37" eb="38">
      <t>ゼン</t>
    </rPh>
    <phoneticPr fontId="6"/>
  </si>
  <si>
    <t>注）</t>
    <rPh sb="0" eb="1">
      <t>チュウ</t>
    </rPh>
    <phoneticPr fontId="6"/>
  </si>
  <si>
    <t>２．各機器の計量値は、可能な限り計量区分ごとに分割して入力する。</t>
    <rPh sb="23" eb="25">
      <t>ブンカツ</t>
    </rPh>
    <rPh sb="27" eb="29">
      <t>ニュウリョク</t>
    </rPh>
    <phoneticPr fontId="6"/>
  </si>
  <si>
    <t>二酸化炭素みなし排出係数</t>
    <rPh sb="0" eb="5">
      <t>ニサンカタンソ</t>
    </rPh>
    <rPh sb="8" eb="12">
      <t>ハイシュツケイスウ</t>
    </rPh>
    <phoneticPr fontId="2"/>
  </si>
  <si>
    <t>「一次エネルギー換算係数」はエネルギー供給会社に確認する。デフォルト値と異なる場合は訂正する（訂正する場合は、そのエビデンスを添付する）。</t>
    <phoneticPr fontId="2"/>
  </si>
  <si>
    <t>「一次エネルギー換算係数」はエネルギー供給会社に確認する。デフォルト値と異なる場合は訂正する（訂正する場合は、そのエビデンスを添付する）</t>
    <phoneticPr fontId="2"/>
  </si>
  <si>
    <t>※計量（BEMS）データを「設備・計量区分」シートの機器名称を参照し、計量区分別に入力する</t>
    <rPh sb="1" eb="3">
      <t>ケイリョウ</t>
    </rPh>
    <phoneticPr fontId="6"/>
  </si>
  <si>
    <t>表４　計量データ集計表</t>
    <rPh sb="0" eb="1">
      <t>ヒョウ</t>
    </rPh>
    <rPh sb="3" eb="5">
      <t>ケイリョウ</t>
    </rPh>
    <rPh sb="8" eb="10">
      <t>シュウケイ</t>
    </rPh>
    <rPh sb="10" eb="11">
      <t>ヒョウ</t>
    </rPh>
    <phoneticPr fontId="6"/>
  </si>
  <si>
    <t>表５　計量データ電力集計表（発電除く）</t>
    <rPh sb="0" eb="1">
      <t>ヒョウ</t>
    </rPh>
    <rPh sb="3" eb="5">
      <t>ケイリョウ</t>
    </rPh>
    <rPh sb="8" eb="10">
      <t>デンリョク</t>
    </rPh>
    <rPh sb="10" eb="12">
      <t>シュウケイ</t>
    </rPh>
    <rPh sb="12" eb="13">
      <t>ヒョウ</t>
    </rPh>
    <rPh sb="14" eb="16">
      <t>ハツデン</t>
    </rPh>
    <rPh sb="16" eb="17">
      <t>ノゾ</t>
    </rPh>
    <phoneticPr fontId="6"/>
  </si>
  <si>
    <t>表６　計量データ換算表</t>
    <rPh sb="0" eb="1">
      <t>ヒョウ</t>
    </rPh>
    <rPh sb="3" eb="5">
      <t>ケイリョウ</t>
    </rPh>
    <rPh sb="8" eb="10">
      <t>カンザン</t>
    </rPh>
    <rPh sb="10" eb="11">
      <t>ヒョウ</t>
    </rPh>
    <phoneticPr fontId="6"/>
  </si>
  <si>
    <t>表７　計量データ電力集計表（発電、コージェネ排熱利用含む）</t>
    <rPh sb="0" eb="1">
      <t>ヒョウ</t>
    </rPh>
    <rPh sb="3" eb="5">
      <t>ケイリョウ</t>
    </rPh>
    <rPh sb="8" eb="10">
      <t>デンリョク</t>
    </rPh>
    <rPh sb="10" eb="13">
      <t>シュウケイヒョウ</t>
    </rPh>
    <rPh sb="14" eb="16">
      <t>ハツデン</t>
    </rPh>
    <rPh sb="22" eb="24">
      <t>ハイネツ</t>
    </rPh>
    <rPh sb="24" eb="26">
      <t>リヨウ</t>
    </rPh>
    <rPh sb="26" eb="27">
      <t>フク</t>
    </rPh>
    <phoneticPr fontId="6"/>
  </si>
  <si>
    <t>表８　年間エネルギー消費量（設備用途区分別）</t>
    <rPh sb="0" eb="1">
      <t>ヒョウ</t>
    </rPh>
    <rPh sb="3" eb="5">
      <t>ネンカン</t>
    </rPh>
    <rPh sb="10" eb="13">
      <t>ショウヒリョウ</t>
    </rPh>
    <rPh sb="14" eb="16">
      <t>セツビ</t>
    </rPh>
    <rPh sb="16" eb="18">
      <t>ヨウト</t>
    </rPh>
    <rPh sb="18" eb="20">
      <t>クブン</t>
    </rPh>
    <rPh sb="20" eb="21">
      <t>ベツ</t>
    </rPh>
    <phoneticPr fontId="6"/>
  </si>
  <si>
    <t>表９　エネルギー消費の推移</t>
    <rPh sb="0" eb="1">
      <t>ヒョウ</t>
    </rPh>
    <rPh sb="8" eb="10">
      <t>ショウヒ</t>
    </rPh>
    <rPh sb="11" eb="13">
      <t>スイイ</t>
    </rPh>
    <phoneticPr fontId="2"/>
  </si>
  <si>
    <t>=①-⑤</t>
  </si>
  <si>
    <t>事業報告書の作成について</t>
    <rPh sb="6" eb="8">
      <t>サクセイニツイテ</t>
    </rPh>
    <phoneticPr fontId="2"/>
  </si>
  <si>
    <t>この色の枠内のみ入力してください</t>
    <rPh sb="2" eb="3">
      <t>イロノ</t>
    </rPh>
    <rPh sb="4" eb="6">
      <t>ワクナイノミ</t>
    </rPh>
    <rPh sb="8" eb="10">
      <t>ニュウリョクシテクダサイ</t>
    </rPh>
    <phoneticPr fontId="2"/>
  </si>
  <si>
    <t>表２　実績値（1回目・2回目）</t>
    <rPh sb="0" eb="1">
      <t>ヒョウ</t>
    </rPh>
    <rPh sb="3" eb="5">
      <t>ジッセキ</t>
    </rPh>
    <rPh sb="5" eb="6">
      <t>チ</t>
    </rPh>
    <phoneticPr fontId="6"/>
  </si>
  <si>
    <t>３．実績評価シート</t>
    <rPh sb="2" eb="6">
      <t>ジッセキヒョウカ</t>
    </rPh>
    <phoneticPr fontId="2"/>
  </si>
  <si>
    <t>提出日</t>
  </si>
  <si>
    <r>
      <t>m</t>
    </r>
    <r>
      <rPr>
        <vertAlign val="superscript"/>
        <sz val="9"/>
        <color indexed="8"/>
        <rFont val="Meiryo UI"/>
        <family val="3"/>
        <charset val="128"/>
      </rPr>
      <t>2</t>
    </r>
    <phoneticPr fontId="2"/>
  </si>
  <si>
    <t>kg-CO2/kWh</t>
  </si>
  <si>
    <t>※太陽光やコージェネ発電分を含むその設備での電気等エネルギー消費量を入力する</t>
    <rPh sb="1" eb="4">
      <t>タイヨウコウ</t>
    </rPh>
    <rPh sb="10" eb="12">
      <t>ハツデン</t>
    </rPh>
    <rPh sb="12" eb="13">
      <t>ブン</t>
    </rPh>
    <rPh sb="14" eb="15">
      <t>フク</t>
    </rPh>
    <rPh sb="18" eb="20">
      <t>セツビ</t>
    </rPh>
    <rPh sb="22" eb="24">
      <t>デンキ</t>
    </rPh>
    <rPh sb="24" eb="25">
      <t>トウ</t>
    </rPh>
    <rPh sb="30" eb="33">
      <t>ショウヒリョウ</t>
    </rPh>
    <rPh sb="34" eb="36">
      <t>ニュウリョク</t>
    </rPh>
    <phoneticPr fontId="2"/>
  </si>
  <si>
    <t>年間ｴﾈﾙｷﾞｰ消費量</t>
    <rPh sb="0" eb="2">
      <t>ネンカン</t>
    </rPh>
    <rPh sb="8" eb="11">
      <t>ショウヒリョウ</t>
    </rPh>
    <phoneticPr fontId="2"/>
  </si>
  <si>
    <t>合計（太陽光発電、コージェネ含む・その他含む）</t>
    <rPh sb="0" eb="2">
      <t>ゴウケイ</t>
    </rPh>
    <rPh sb="3" eb="6">
      <t>タイヨウコウ</t>
    </rPh>
    <rPh sb="6" eb="8">
      <t>ハツデン</t>
    </rPh>
    <rPh sb="14" eb="15">
      <t>フク</t>
    </rPh>
    <rPh sb="19" eb="20">
      <t>タ</t>
    </rPh>
    <rPh sb="20" eb="21">
      <t>フク</t>
    </rPh>
    <phoneticPr fontId="6"/>
  </si>
  <si>
    <t>合計（太陽光発電、コージェネ含む、その他除く）</t>
    <rPh sb="0" eb="2">
      <t>ゴウケイ</t>
    </rPh>
    <rPh sb="3" eb="6">
      <t>タイヨウコウ</t>
    </rPh>
    <rPh sb="6" eb="8">
      <t>ハツデン</t>
    </rPh>
    <rPh sb="14" eb="15">
      <t>フク</t>
    </rPh>
    <rPh sb="19" eb="20">
      <t>タ</t>
    </rPh>
    <rPh sb="20" eb="21">
      <t>ノゾ</t>
    </rPh>
    <phoneticPr fontId="6"/>
  </si>
  <si>
    <t>11月分</t>
  </si>
  <si>
    <t>12月分</t>
  </si>
  <si>
    <t>業務用施設等における省CO2促進事業（ZEB実現に向けた先進的省エネルギー建築物実証事業）</t>
    <rPh sb="3" eb="5">
      <t>シセツ</t>
    </rPh>
    <phoneticPr fontId="2"/>
  </si>
  <si>
    <t>軽油</t>
    <rPh sb="0" eb="2">
      <t>ケイユ</t>
    </rPh>
    <phoneticPr fontId="2"/>
  </si>
  <si>
    <t>A重油</t>
    <rPh sb="1" eb="3">
      <t>ジュウユ</t>
    </rPh>
    <phoneticPr fontId="6"/>
  </si>
  <si>
    <t>L</t>
    <phoneticPr fontId="2"/>
  </si>
  <si>
    <t>tC/GJ</t>
    <phoneticPr fontId="2"/>
  </si>
  <si>
    <t>tC/GJ</t>
    <phoneticPr fontId="2"/>
  </si>
  <si>
    <t>都市ガス</t>
    <rPh sb="0" eb="2">
      <t>トシ</t>
    </rPh>
    <phoneticPr fontId="6"/>
  </si>
  <si>
    <t>m3</t>
    <phoneticPr fontId="6"/>
  </si>
  <si>
    <t>電気2（一般）</t>
    <rPh sb="0" eb="2">
      <t>デンキ</t>
    </rPh>
    <rPh sb="4" eb="6">
      <t>イッパン</t>
    </rPh>
    <phoneticPr fontId="6"/>
  </si>
  <si>
    <t>電気2（昼間）</t>
    <rPh sb="0" eb="2">
      <t>デンキ</t>
    </rPh>
    <rPh sb="4" eb="6">
      <t>ヒルマ</t>
    </rPh>
    <phoneticPr fontId="6"/>
  </si>
  <si>
    <t>電気2（夜間）</t>
    <rPh sb="0" eb="2">
      <t>デンキ</t>
    </rPh>
    <rPh sb="4" eb="6">
      <t>ヤカン</t>
    </rPh>
    <phoneticPr fontId="6"/>
  </si>
  <si>
    <t>LPガス（0.458m3/kg  50.8MJ/kg）</t>
  </si>
  <si>
    <t>産気率（m3/kg）</t>
    <rPh sb="0" eb="1">
      <t>サン</t>
    </rPh>
    <rPh sb="1" eb="2">
      <t>キ</t>
    </rPh>
    <rPh sb="2" eb="3">
      <t>リツ</t>
    </rPh>
    <phoneticPr fontId="2"/>
  </si>
  <si>
    <t>単位発熱量（MJ/kg）</t>
    <rPh sb="0" eb="2">
      <t>タンイ</t>
    </rPh>
    <rPh sb="2" eb="5">
      <t>ハツネツリョウ</t>
    </rPh>
    <phoneticPr fontId="2"/>
  </si>
  <si>
    <t>GJ/kg</t>
    <phoneticPr fontId="2"/>
  </si>
  <si>
    <t>tC/GJ</t>
    <phoneticPr fontId="2"/>
  </si>
  <si>
    <t>都市ガス</t>
    <rPh sb="0" eb="2">
      <t>トシガス</t>
    </rPh>
    <phoneticPr fontId="2"/>
  </si>
  <si>
    <t>軽油</t>
    <rPh sb="0" eb="2">
      <t>ケイユ</t>
    </rPh>
    <phoneticPr fontId="2"/>
  </si>
  <si>
    <t>L</t>
    <phoneticPr fontId="2"/>
  </si>
  <si>
    <t>都市ｶﾞｽ</t>
    <phoneticPr fontId="2"/>
  </si>
  <si>
    <t>m3</t>
    <phoneticPr fontId="2"/>
  </si>
  <si>
    <t>m3</t>
    <phoneticPr fontId="6"/>
  </si>
  <si>
    <t>m3</t>
    <phoneticPr fontId="2"/>
  </si>
  <si>
    <t>GJ</t>
    <phoneticPr fontId="2"/>
  </si>
  <si>
    <t>A重油</t>
    <rPh sb="1" eb="3">
      <t>ジュウユ</t>
    </rPh>
    <phoneticPr fontId="2"/>
  </si>
  <si>
    <t>ｍ３</t>
    <phoneticPr fontId="2"/>
  </si>
  <si>
    <t>軽油</t>
    <rPh sb="0" eb="2">
      <t>ケイユ</t>
    </rPh>
    <phoneticPr fontId="2"/>
  </si>
  <si>
    <t>GJ</t>
    <phoneticPr fontId="2"/>
  </si>
  <si>
    <t>GJ</t>
    <phoneticPr fontId="6"/>
  </si>
  <si>
    <t>CO2排出量（kg）</t>
    <rPh sb="3" eb="6">
      <t>ハイシュツリョウ</t>
    </rPh>
    <phoneticPr fontId="2"/>
  </si>
  <si>
    <t>その他1</t>
    <rPh sb="2" eb="3">
      <t>タ</t>
    </rPh>
    <phoneticPr fontId="6"/>
  </si>
  <si>
    <t>その他2</t>
    <rPh sb="2" eb="3">
      <t>タ</t>
    </rPh>
    <phoneticPr fontId="6"/>
  </si>
  <si>
    <t>L1</t>
    <phoneticPr fontId="2"/>
  </si>
  <si>
    <t>L2</t>
    <phoneticPr fontId="2"/>
  </si>
  <si>
    <t>都市ｶﾞｽ</t>
    <phoneticPr fontId="2"/>
  </si>
  <si>
    <t>GJ</t>
    <phoneticPr fontId="2"/>
  </si>
  <si>
    <t>GJ</t>
    <phoneticPr fontId="2"/>
  </si>
  <si>
    <t>tC/GJ</t>
    <phoneticPr fontId="2"/>
  </si>
  <si>
    <t>[GJ/年]</t>
    <rPh sb="4" eb="5">
      <t>ネン</t>
    </rPh>
    <phoneticPr fontId="6"/>
  </si>
  <si>
    <t>[tCO2/GJ]</t>
    <phoneticPr fontId="2"/>
  </si>
  <si>
    <t>[GJ/年]</t>
    <phoneticPr fontId="6"/>
  </si>
  <si>
    <t>[%]</t>
    <phoneticPr fontId="6"/>
  </si>
  <si>
    <t>二酸化炭素
みなし削減量</t>
    <rPh sb="0" eb="5">
      <t>ニサンカタンソ</t>
    </rPh>
    <phoneticPr fontId="2"/>
  </si>
  <si>
    <t>[tCO2/GJ]</t>
    <phoneticPr fontId="2"/>
  </si>
  <si>
    <t>事業完了時の
基準一次ｴﾈﾙｷﾞｰ
消費量（その他を除く）</t>
    <rPh sb="0" eb="5">
      <t>ジギョウカンリョウジノ</t>
    </rPh>
    <rPh sb="7" eb="11">
      <t>キジュンイｔ</t>
    </rPh>
    <rPh sb="24" eb="25">
      <t>タ</t>
    </rPh>
    <rPh sb="26" eb="27">
      <t>ノゾク</t>
    </rPh>
    <phoneticPr fontId="2"/>
  </si>
  <si>
    <t>5月分</t>
    <phoneticPr fontId="2"/>
  </si>
  <si>
    <t>6月分</t>
    <phoneticPr fontId="2"/>
  </si>
  <si>
    <t>7月分</t>
    <phoneticPr fontId="2"/>
  </si>
  <si>
    <t>8月分</t>
    <phoneticPr fontId="2"/>
  </si>
  <si>
    <t>9月分</t>
    <phoneticPr fontId="2"/>
  </si>
  <si>
    <t>10月分</t>
    <phoneticPr fontId="2"/>
  </si>
  <si>
    <t>2月分</t>
    <phoneticPr fontId="2"/>
  </si>
  <si>
    <t>3月分</t>
    <phoneticPr fontId="2"/>
  </si>
  <si>
    <t>[GJ]</t>
    <phoneticPr fontId="2"/>
  </si>
  <si>
    <t>4月分</t>
    <phoneticPr fontId="2"/>
  </si>
  <si>
    <t>1月分</t>
    <rPh sb="1" eb="2">
      <t>ツキ</t>
    </rPh>
    <rPh sb="2" eb="3">
      <t>ブン</t>
    </rPh>
    <phoneticPr fontId="2"/>
  </si>
  <si>
    <t>[ｔCO2]  </t>
    <phoneticPr fontId="2"/>
  </si>
  <si>
    <t>[ｔCO2] </t>
    <phoneticPr fontId="2"/>
  </si>
  <si>
    <t>[％]</t>
    <phoneticPr fontId="2"/>
  </si>
  <si>
    <t>①
CO2排出量
（基準値を
ｔCO2換算）</t>
    <phoneticPr fontId="2"/>
  </si>
  <si>
    <t>④
ｴﾈﾙｷﾞｰ
消費量</t>
    <phoneticPr fontId="2"/>
  </si>
  <si>
    <t>⑤
CO2排出量</t>
    <phoneticPr fontId="2"/>
  </si>
  <si>
    <t>⑥
CO2換算量</t>
    <phoneticPr fontId="2"/>
  </si>
  <si>
    <t>⑦
CO2排出量</t>
    <phoneticPr fontId="2"/>
  </si>
  <si>
    <t>⑧
CO2削減量
（創ｴﾈ除く）</t>
    <phoneticPr fontId="2"/>
  </si>
  <si>
    <t xml:space="preserve">⑨
CO2削減量
（創ｴﾈ含む）
</t>
    <phoneticPr fontId="2"/>
  </si>
  <si>
    <t>=①-⑦</t>
    <phoneticPr fontId="2"/>
  </si>
  <si>
    <t>＝②-③</t>
    <phoneticPr fontId="2"/>
  </si>
  <si>
    <t xml:space="preserve">⑩
CO2削減率
（創ｴﾈ除く）
</t>
    <phoneticPr fontId="2"/>
  </si>
  <si>
    <t>=⑧/①</t>
    <phoneticPr fontId="2"/>
  </si>
  <si>
    <t>=⑨/①</t>
    <phoneticPr fontId="2"/>
  </si>
  <si>
    <t>小計</t>
    <rPh sb="0" eb="1">
      <t>ショウ</t>
    </rPh>
    <rPh sb="1" eb="2">
      <t>ケイ</t>
    </rPh>
    <phoneticPr fontId="6"/>
  </si>
  <si>
    <t>小計</t>
    <rPh sb="0" eb="1">
      <t>ショウ</t>
    </rPh>
    <rPh sb="1" eb="2">
      <t>ケイ</t>
    </rPh>
    <phoneticPr fontId="2"/>
  </si>
  <si>
    <t>小計</t>
    <rPh sb="0" eb="1">
      <t>ショウ</t>
    </rPh>
    <rPh sb="1" eb="2">
      <t>ケイ</t>
    </rPh>
    <phoneticPr fontId="2"/>
  </si>
  <si>
    <t>←申請時の補助事業名を記入する</t>
  </si>
  <si>
    <t xml:space="preserve">⑪
CO2削減率
（創ｴﾈ含む）
</t>
    <rPh sb="13" eb="14">
      <t>フク</t>
    </rPh>
    <phoneticPr fontId="2"/>
  </si>
  <si>
    <t>　該当する月別実績の、水色背景のセル内に計量データやエビデンスを入力してください</t>
    <rPh sb="1" eb="3">
      <t>ガイトウスル</t>
    </rPh>
    <rPh sb="5" eb="9">
      <t>ツキベツ</t>
    </rPh>
    <rPh sb="11" eb="13">
      <t>ミズイロ</t>
    </rPh>
    <rPh sb="13" eb="15">
      <t>ハイケイノ</t>
    </rPh>
    <rPh sb="18" eb="19">
      <t>ナイニ</t>
    </rPh>
    <rPh sb="20" eb="22">
      <t>ケイリョウデータヤ</t>
    </rPh>
    <rPh sb="32" eb="34">
      <t>ニュウリョクシテクダサイ</t>
    </rPh>
    <phoneticPr fontId="2"/>
  </si>
  <si>
    <t>　この色の枠内のみ入力してください</t>
    <rPh sb="3" eb="4">
      <t>イロノ</t>
    </rPh>
    <rPh sb="5" eb="7">
      <t>ワクナイ</t>
    </rPh>
    <rPh sb="9" eb="11">
      <t>ニュウリョク</t>
    </rPh>
    <phoneticPr fontId="2"/>
  </si>
  <si>
    <t xml:space="preserve">※表1（電気・燃料の支払記録に基づく実績データ）と表２（太陽光等の発電量）の合計と、表３（BEMSによる計量データ）の差異が極端に大きくないことを確認してください。
</t>
    <rPh sb="1" eb="2">
      <t>ヒョウ１</t>
    </rPh>
    <rPh sb="4" eb="6">
      <t>デンキ・ネンリョウトウ</t>
    </rPh>
    <rPh sb="10" eb="14">
      <t>シハライキロク</t>
    </rPh>
    <rPh sb="15" eb="16">
      <t>モトヅク</t>
    </rPh>
    <rPh sb="18" eb="20">
      <t>ジッセキデータ</t>
    </rPh>
    <rPh sb="25" eb="26">
      <t>ヒョウ</t>
    </rPh>
    <rPh sb="28" eb="32">
      <t>タイヨウコウトウ</t>
    </rPh>
    <rPh sb="33" eb="36">
      <t>ハツデンリョウ</t>
    </rPh>
    <rPh sb="38" eb="40">
      <t>ゴウケイ</t>
    </rPh>
    <rPh sb="42" eb="43">
      <t>ヒョウ</t>
    </rPh>
    <rPh sb="52" eb="54">
      <t>ケイリョウ</t>
    </rPh>
    <rPh sb="59" eb="61">
      <t>サイ</t>
    </rPh>
    <rPh sb="62" eb="64">
      <t>キョクタン</t>
    </rPh>
    <rPh sb="65" eb="66">
      <t>オオ</t>
    </rPh>
    <rPh sb="73" eb="75">
      <t>カクニン</t>
    </rPh>
    <phoneticPr fontId="2"/>
  </si>
  <si>
    <t>昼夜電力の区分ができない場合は、一般に入力する。別計量しているコンセントは、「その他」に入力する。</t>
    <phoneticPr fontId="2"/>
  </si>
  <si>
    <t>電力消費量2</t>
    <rPh sb="0" eb="2">
      <t>デンリョク</t>
    </rPh>
    <rPh sb="2" eb="5">
      <t>ショウヒリョウ</t>
    </rPh>
    <phoneticPr fontId="6"/>
  </si>
  <si>
    <t>電力消費量</t>
    <rPh sb="0" eb="2">
      <t>デンリョク</t>
    </rPh>
    <rPh sb="2" eb="5">
      <t>ショウヒリョウ</t>
    </rPh>
    <phoneticPr fontId="6"/>
  </si>
  <si>
    <t>※LPガスを使用される場合、右のプルダウンからLPガスの種類を選択してください</t>
    <rPh sb="14" eb="15">
      <t>ミギ</t>
    </rPh>
    <phoneticPr fontId="2"/>
  </si>
  <si>
    <t>補助事業の名称：</t>
    <rPh sb="0" eb="2">
      <t>ホジョ</t>
    </rPh>
    <rPh sb="2" eb="4">
      <t>ジギョウ</t>
    </rPh>
    <rPh sb="5" eb="7">
      <t>メイショウ</t>
    </rPh>
    <phoneticPr fontId="6"/>
  </si>
  <si>
    <t>新築・既築・増改築の区分：</t>
    <rPh sb="0" eb="2">
      <t>シンチク</t>
    </rPh>
    <rPh sb="3" eb="4">
      <t>キ</t>
    </rPh>
    <rPh sb="4" eb="5">
      <t>チク</t>
    </rPh>
    <rPh sb="6" eb="9">
      <t>ゾウカイチク</t>
    </rPh>
    <rPh sb="10" eb="12">
      <t>クブン</t>
    </rPh>
    <rPh sb="11" eb="12">
      <t>コウク</t>
    </rPh>
    <phoneticPr fontId="6"/>
  </si>
  <si>
    <t>大分類</t>
    <rPh sb="0" eb="3">
      <t>ダイブンルイ</t>
    </rPh>
    <phoneticPr fontId="2"/>
  </si>
  <si>
    <t>小分類</t>
    <rPh sb="0" eb="3">
      <t>ショウブンルイ</t>
    </rPh>
    <phoneticPr fontId="2"/>
  </si>
  <si>
    <t>建物概要等</t>
    <rPh sb="0" eb="2">
      <t>タテモノ</t>
    </rPh>
    <rPh sb="2" eb="4">
      <t>ガイヨウ</t>
    </rPh>
    <rPh sb="4" eb="5">
      <t>トウ</t>
    </rPh>
    <phoneticPr fontId="6"/>
  </si>
  <si>
    <t xml:space="preserve">  （紛失時等にはエネルギー供給会社に相談し、使用量証明書をご用意ください）</t>
    <phoneticPr fontId="2"/>
  </si>
  <si>
    <r>
      <t>※エネルギー購入先発行の計量伝票(検針票)または請求書等の使用量を入力する（</t>
    </r>
    <r>
      <rPr>
        <b/>
        <sz val="9"/>
        <color rgb="FFFF0000"/>
        <rFont val="Meiryo UI"/>
        <family val="3"/>
        <charset val="128"/>
      </rPr>
      <t>エビデンスの写しを添付すること</t>
    </r>
    <r>
      <rPr>
        <sz val="9"/>
        <color rgb="FFFF0000"/>
        <rFont val="Meiryo UI"/>
        <family val="3"/>
        <charset val="128"/>
      </rPr>
      <t>）。</t>
    </r>
    <rPh sb="17" eb="20">
      <t>ケンシンヒョウ</t>
    </rPh>
    <rPh sb="29" eb="31">
      <t>シヨウ</t>
    </rPh>
    <rPh sb="31" eb="32">
      <t>リョウ</t>
    </rPh>
    <rPh sb="33" eb="35">
      <t>ニュウリョク</t>
    </rPh>
    <rPh sb="44" eb="45">
      <t>ウツ</t>
    </rPh>
    <rPh sb="47" eb="49">
      <t>テンプ</t>
    </rPh>
    <phoneticPr fontId="6"/>
  </si>
  <si>
    <t>４．月別実績シート</t>
    <rPh sb="2" eb="6">
      <t>ツキベツジッセキ</t>
    </rPh>
    <phoneticPr fontId="2"/>
  </si>
  <si>
    <t>　</t>
    <phoneticPr fontId="2"/>
  </si>
  <si>
    <t>理由書と再計算資料を添付する</t>
    <phoneticPr fontId="6"/>
  </si>
  <si>
    <t>　　※必要例</t>
    <rPh sb="3" eb="5">
      <t>ヒツヨウ</t>
    </rPh>
    <rPh sb="5" eb="6">
      <t>レイ</t>
    </rPh>
    <phoneticPr fontId="2"/>
  </si>
  <si>
    <t>採択年度：</t>
    <rPh sb="0" eb="2">
      <t>サイタク</t>
    </rPh>
    <rPh sb="2" eb="4">
      <t>ネンド</t>
    </rPh>
    <phoneticPr fontId="2"/>
  </si>
  <si>
    <t>１．事業報告書シート（様式第16）</t>
    <rPh sb="2" eb="7">
      <t>ジギョウホウコクショ</t>
    </rPh>
    <rPh sb="11" eb="14">
      <t>ヨウシキダイ</t>
    </rPh>
    <phoneticPr fontId="2"/>
  </si>
  <si>
    <t>年度二酸化炭素排出抑制対策事業等補助金</t>
    <rPh sb="0" eb="2">
      <t>ネンド</t>
    </rPh>
    <rPh sb="2" eb="5">
      <t>ニサンカ</t>
    </rPh>
    <rPh sb="5" eb="7">
      <t>タンソ</t>
    </rPh>
    <rPh sb="7" eb="9">
      <t>ハイシュツ</t>
    </rPh>
    <rPh sb="9" eb="11">
      <t>ヨクセイ</t>
    </rPh>
    <rPh sb="11" eb="13">
      <t>タイサク</t>
    </rPh>
    <rPh sb="13" eb="15">
      <t>ジギョウ</t>
    </rPh>
    <rPh sb="15" eb="16">
      <t>ナド</t>
    </rPh>
    <rPh sb="16" eb="19">
      <t>ホジョキン</t>
    </rPh>
    <phoneticPr fontId="2"/>
  </si>
  <si>
    <t>年度事業報告書</t>
    <rPh sb="0" eb="2">
      <t>ネンド</t>
    </rPh>
    <rPh sb="2" eb="4">
      <t>ジギョウ</t>
    </rPh>
    <rPh sb="4" eb="7">
      <t>ホウコクショ</t>
    </rPh>
    <phoneticPr fontId="2"/>
  </si>
  <si>
    <t>２　事業実施による二酸化炭素排出削減効果について</t>
    <phoneticPr fontId="2"/>
  </si>
  <si>
    <t>（１）平成　　</t>
    <phoneticPr fontId="2"/>
  </si>
  <si>
    <t>事務所等</t>
    <rPh sb="0" eb="2">
      <t>ジム</t>
    </rPh>
    <rPh sb="2" eb="4">
      <t>ショナド</t>
    </rPh>
    <phoneticPr fontId="2"/>
  </si>
  <si>
    <t>ホテル等</t>
    <rPh sb="3" eb="4">
      <t>ナド</t>
    </rPh>
    <phoneticPr fontId="2"/>
  </si>
  <si>
    <t>病院等</t>
    <rPh sb="0" eb="2">
      <t>ビョウイン</t>
    </rPh>
    <rPh sb="2" eb="3">
      <t>ナド</t>
    </rPh>
    <phoneticPr fontId="2"/>
  </si>
  <si>
    <t>物品販売業を営む店舗等</t>
    <rPh sb="0" eb="2">
      <t>ブッピン</t>
    </rPh>
    <rPh sb="2" eb="4">
      <t>ハンバイ</t>
    </rPh>
    <rPh sb="4" eb="5">
      <t>ギョウ</t>
    </rPh>
    <rPh sb="6" eb="7">
      <t>イトナ</t>
    </rPh>
    <rPh sb="8" eb="10">
      <t>テンポ</t>
    </rPh>
    <rPh sb="10" eb="11">
      <t>ナド</t>
    </rPh>
    <phoneticPr fontId="2"/>
  </si>
  <si>
    <t>学校等</t>
    <rPh sb="0" eb="2">
      <t>ガッコウ</t>
    </rPh>
    <rPh sb="2" eb="3">
      <t>トウ</t>
    </rPh>
    <phoneticPr fontId="2"/>
  </si>
  <si>
    <t>飲食店等</t>
    <rPh sb="0" eb="2">
      <t>インショク</t>
    </rPh>
    <rPh sb="2" eb="3">
      <t>テン</t>
    </rPh>
    <rPh sb="3" eb="4">
      <t>トウ</t>
    </rPh>
    <phoneticPr fontId="2"/>
  </si>
  <si>
    <t>集会所等</t>
    <rPh sb="0" eb="2">
      <t>シュウカイ</t>
    </rPh>
    <rPh sb="2" eb="3">
      <t>ジョ</t>
    </rPh>
    <rPh sb="3" eb="4">
      <t>ナド</t>
    </rPh>
    <phoneticPr fontId="2"/>
  </si>
  <si>
    <t>大分類</t>
    <rPh sb="0" eb="3">
      <t>ダイブンルイ</t>
    </rPh>
    <phoneticPr fontId="2"/>
  </si>
  <si>
    <t>小分類</t>
    <rPh sb="0" eb="3">
      <t>ショウブンルイ</t>
    </rPh>
    <phoneticPr fontId="2"/>
  </si>
  <si>
    <t>事務所</t>
    <rPh sb="0" eb="2">
      <t>ジム</t>
    </rPh>
    <rPh sb="2" eb="3">
      <t>ショ</t>
    </rPh>
    <phoneticPr fontId="2"/>
  </si>
  <si>
    <t>官公署</t>
    <rPh sb="0" eb="2">
      <t>カンコウ</t>
    </rPh>
    <rPh sb="2" eb="3">
      <t>ショ</t>
    </rPh>
    <phoneticPr fontId="2"/>
  </si>
  <si>
    <t>ホテル</t>
    <phoneticPr fontId="2"/>
  </si>
  <si>
    <t>旅館</t>
    <rPh sb="0" eb="2">
      <t>リョカン</t>
    </rPh>
    <phoneticPr fontId="2"/>
  </si>
  <si>
    <t>病院</t>
    <rPh sb="0" eb="2">
      <t>ビョウイン</t>
    </rPh>
    <phoneticPr fontId="2"/>
  </si>
  <si>
    <t>老人ホーム</t>
    <rPh sb="0" eb="2">
      <t>ロウジン</t>
    </rPh>
    <phoneticPr fontId="2"/>
  </si>
  <si>
    <t>身体障がい者福祉ホーム</t>
    <rPh sb="0" eb="2">
      <t>シンタイ</t>
    </rPh>
    <rPh sb="2" eb="3">
      <t>ショウ</t>
    </rPh>
    <rPh sb="5" eb="6">
      <t>シャ</t>
    </rPh>
    <rPh sb="6" eb="8">
      <t>フクシ</t>
    </rPh>
    <phoneticPr fontId="2"/>
  </si>
  <si>
    <t>百貨店</t>
    <rPh sb="0" eb="3">
      <t>ヒャッカテン</t>
    </rPh>
    <phoneticPr fontId="2"/>
  </si>
  <si>
    <t>マーケット</t>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</si>
  <si>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</si>
  <si>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</si>
  <si>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</si>
  <si>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大学</t>
    <rPh sb="0" eb="2">
      <t>ダイガク</t>
    </rPh>
    <phoneticPr fontId="2"/>
  </si>
  <si>
    <t>高等専門学校</t>
    <rPh sb="0" eb="2">
      <t>コウトウ</t>
    </rPh>
    <rPh sb="2" eb="4">
      <t>センモン</t>
    </rPh>
    <rPh sb="4" eb="6">
      <t>ガッコウ</t>
    </rPh>
    <phoneticPr fontId="2"/>
  </si>
  <si>
    <t>専修学校</t>
    <rPh sb="0" eb="2">
      <t>センシュウ</t>
    </rPh>
    <rPh sb="2" eb="4">
      <t>ガッコウ</t>
    </rPh>
    <phoneticPr fontId="2"/>
  </si>
  <si>
    <t>各種学校</t>
    <rPh sb="0" eb="2">
      <t>カクシュ</t>
    </rPh>
    <rPh sb="2" eb="4">
      <t>ガッコウ</t>
    </rPh>
    <phoneticPr fontId="2"/>
  </si>
  <si>
    <t>飲食店</t>
    <rPh sb="0" eb="2">
      <t>インショク</t>
    </rPh>
    <rPh sb="2" eb="3">
      <t>テン</t>
    </rPh>
    <phoneticPr fontId="2"/>
  </si>
  <si>
    <t>食堂</t>
    <rPh sb="0" eb="2">
      <t>ショクドウ</t>
    </rPh>
    <phoneticPr fontId="2"/>
  </si>
  <si>
    <t>喫茶店</t>
    <rPh sb="0" eb="3">
      <t>キッサテン</t>
    </rPh>
    <phoneticPr fontId="2"/>
  </si>
  <si>
    <t>図書館</t>
    <rPh sb="0" eb="3">
      <t>トショカン</t>
    </rPh>
    <phoneticPr fontId="2"/>
  </si>
  <si>
    <t>博物館</t>
    <rPh sb="0" eb="3">
      <t>ハクブツカン</t>
    </rPh>
    <phoneticPr fontId="2"/>
  </si>
  <si>
    <t>体育館</t>
    <rPh sb="0" eb="3">
      <t>タイイクカン</t>
    </rPh>
    <phoneticPr fontId="2"/>
  </si>
  <si>
    <t>公会堂</t>
    <rPh sb="0" eb="3">
      <t>コウカイドウ</t>
    </rPh>
    <phoneticPr fontId="2"/>
  </si>
  <si>
    <t>集会所</t>
    <rPh sb="0" eb="2">
      <t>シュウカイ</t>
    </rPh>
    <rPh sb="2" eb="3">
      <t>ジョ</t>
    </rPh>
    <phoneticPr fontId="2"/>
  </si>
  <si>
    <t>１．機器名称を参照し、計量区分別に【月別実績（〇回目）】シートの表3へ入力する。</t>
    <rPh sb="2" eb="4">
      <t>キキ</t>
    </rPh>
    <rPh sb="4" eb="6">
      <t>メイショウ</t>
    </rPh>
    <rPh sb="7" eb="9">
      <t>サンショウ</t>
    </rPh>
    <rPh sb="11" eb="13">
      <t>ケイリョウ</t>
    </rPh>
    <rPh sb="13" eb="15">
      <t>クブン</t>
    </rPh>
    <rPh sb="15" eb="16">
      <t>ベツ</t>
    </rPh>
    <rPh sb="18" eb="20">
      <t>ツキベツ</t>
    </rPh>
    <rPh sb="20" eb="22">
      <t>ジッセキ</t>
    </rPh>
    <rPh sb="24" eb="25">
      <t>カイ</t>
    </rPh>
    <rPh sb="25" eb="26">
      <t>メ</t>
    </rPh>
    <rPh sb="32" eb="33">
      <t>ヒョウ</t>
    </rPh>
    <rPh sb="35" eb="37">
      <t>ニュウリョク</t>
    </rPh>
    <phoneticPr fontId="6"/>
  </si>
  <si>
    <t>　【事業報告ｼｰﾄ】,【実績評価ｼｰﾄ】,【月別実績ｼｰﾄ】の入力結果が自動反映されますので、入力は不要です</t>
    <rPh sb="2" eb="4">
      <t>ジギョウ</t>
    </rPh>
    <rPh sb="4" eb="6">
      <t>ホウコク</t>
    </rPh>
    <rPh sb="12" eb="14">
      <t>ジッセキ</t>
    </rPh>
    <rPh sb="14" eb="16">
      <t>ヒョウカ</t>
    </rPh>
    <rPh sb="22" eb="24">
      <t>ツキベツ</t>
    </rPh>
    <rPh sb="24" eb="26">
      <t>ジッセキ</t>
    </rPh>
    <rPh sb="31" eb="33">
      <t>ニュウリョク</t>
    </rPh>
    <rPh sb="33" eb="35">
      <t>ケッカ</t>
    </rPh>
    <rPh sb="36" eb="38">
      <t>ジドウ</t>
    </rPh>
    <rPh sb="38" eb="40">
      <t>ハンエイ</t>
    </rPh>
    <rPh sb="47" eb="49">
      <t>ニュウリョク</t>
    </rPh>
    <rPh sb="50" eb="52">
      <t>フヨウ</t>
    </rPh>
    <phoneticPr fontId="2"/>
  </si>
  <si>
    <t>CO2
排出係数</t>
    <rPh sb="4" eb="6">
      <t>ハイシュツ</t>
    </rPh>
    <rPh sb="6" eb="8">
      <t>ケイスウ</t>
    </rPh>
    <phoneticPr fontId="2"/>
  </si>
  <si>
    <t>CO2
換算値</t>
    <rPh sb="4" eb="7">
      <t>カンザンチ</t>
    </rPh>
    <phoneticPr fontId="2"/>
  </si>
  <si>
    <t>年度二酸化炭素排出削減量（実績）</t>
    <phoneticPr fontId="2"/>
  </si>
  <si>
    <t>年度二酸化炭素排出削減量（実績）</t>
    <phoneticPr fontId="2"/>
  </si>
  <si>
    <t>基準一次</t>
    <rPh sb="0" eb="2">
      <t>キジュｎ</t>
    </rPh>
    <rPh sb="2" eb="4">
      <t>セッケイイチジ</t>
    </rPh>
    <phoneticPr fontId="2"/>
  </si>
  <si>
    <t>設計一次
エネルギー
消費量</t>
    <rPh sb="0" eb="2">
      <t>セッケイ</t>
    </rPh>
    <rPh sb="2" eb="4">
      <t>イチジ</t>
    </rPh>
    <rPh sb="11" eb="14">
      <t>ショウヒリョウ</t>
    </rPh>
    <phoneticPr fontId="6"/>
  </si>
  <si>
    <t>全熱交換器</t>
    <rPh sb="0" eb="5">
      <t>ゼンネ</t>
    </rPh>
    <phoneticPr fontId="6"/>
  </si>
  <si>
    <t>エアハンドリングユニット</t>
    <phoneticPr fontId="6"/>
  </si>
  <si>
    <r>
      <t>　③エネルギー供給会社発行のエネルギー使用量の証明書（電気・ガス・油等の検針票の写し）</t>
    </r>
    <r>
      <rPr>
        <sz val="11"/>
        <color rgb="FFFF0000"/>
        <rFont val="Meiryo UI"/>
        <family val="2"/>
        <charset val="128"/>
      </rPr>
      <t>PDF形式で保存</t>
    </r>
    <rPh sb="36" eb="39">
      <t>ケンシンヒョウ</t>
    </rPh>
    <rPh sb="40" eb="41">
      <t>ウツ</t>
    </rPh>
    <rPh sb="46" eb="48">
      <t xml:space="preserve">ケイシキ </t>
    </rPh>
    <rPh sb="49" eb="51">
      <t xml:space="preserve">ホゾｎ </t>
    </rPh>
    <phoneticPr fontId="2"/>
  </si>
  <si>
    <t>※本Excelファイル等、電子データでの提出を前提としています。</t>
    <rPh sb="1" eb="2">
      <t xml:space="preserve">ホンファイル </t>
    </rPh>
    <rPh sb="11" eb="12">
      <t xml:space="preserve">トウ </t>
    </rPh>
    <rPh sb="13" eb="15">
      <t xml:space="preserve">デンシデータ </t>
    </rPh>
    <rPh sb="20" eb="22">
      <t xml:space="preserve">テイシュツ </t>
    </rPh>
    <rPh sb="23" eb="25">
      <t xml:space="preserve">ゼンテイ トクベツナリユウガアッテ インサツブツノ テイシュツヲ インサツ ヨミカエテクダサイ </t>
    </rPh>
    <phoneticPr fontId="2"/>
  </si>
  <si>
    <r>
      <t>　④追加資料（必要な場合のみ）</t>
    </r>
    <r>
      <rPr>
        <sz val="11"/>
        <color rgb="FFFF0000"/>
        <rFont val="Meiryo UI"/>
        <family val="2"/>
        <charset val="128"/>
      </rPr>
      <t>本ファイル内またはWord、Excel、PDF形式</t>
    </r>
    <rPh sb="2" eb="4">
      <t>ツイカ</t>
    </rPh>
    <rPh sb="4" eb="6">
      <t>シリョウ</t>
    </rPh>
    <rPh sb="7" eb="9">
      <t>ヒツヨウ</t>
    </rPh>
    <rPh sb="10" eb="12">
      <t>バアイ</t>
    </rPh>
    <rPh sb="15" eb="16">
      <t xml:space="preserve">ホンファイル </t>
    </rPh>
    <rPh sb="20" eb="21">
      <t xml:space="preserve">ナイ </t>
    </rPh>
    <rPh sb="38" eb="40">
      <t xml:space="preserve">ケイシキ </t>
    </rPh>
    <phoneticPr fontId="2"/>
  </si>
  <si>
    <r>
      <t>【提出書類一覧】　　</t>
    </r>
    <r>
      <rPr>
        <sz val="11"/>
        <color rgb="FFFF0000"/>
        <rFont val="Meiryo UI"/>
        <family val="2"/>
        <charset val="128"/>
      </rPr>
      <t>印刷物の提出は不要です</t>
    </r>
    <rPh sb="10" eb="13">
      <t>インサツ</t>
    </rPh>
    <rPh sb="17" eb="19">
      <t xml:space="preserve">フヨウデス </t>
    </rPh>
    <phoneticPr fontId="2"/>
  </si>
  <si>
    <t xml:space="preserve"> ※元号は適宜修正してください</t>
    <rPh sb="2" eb="4">
      <t xml:space="preserve">ゲンゴウハ </t>
    </rPh>
    <rPh sb="5" eb="7">
      <t xml:space="preserve">テキギ </t>
    </rPh>
    <rPh sb="7" eb="9">
      <t xml:space="preserve">シュウセイ </t>
    </rPh>
    <phoneticPr fontId="2"/>
  </si>
  <si>
    <t>別紙１</t>
    <phoneticPr fontId="2"/>
  </si>
  <si>
    <t>空調機</t>
    <rPh sb="0" eb="3">
      <t xml:space="preserve">クウチョウキ </t>
    </rPh>
    <phoneticPr fontId="2"/>
  </si>
  <si>
    <t>空調機</t>
    <rPh sb="0" eb="1">
      <t xml:space="preserve">クウチョウキ </t>
    </rPh>
    <phoneticPr fontId="2"/>
  </si>
  <si>
    <t>備考（測定対象設備名等、適宜使用してください）</t>
    <rPh sb="0" eb="2">
      <t>ビコウ</t>
    </rPh>
    <rPh sb="3" eb="5">
      <t>ソクテイ</t>
    </rPh>
    <rPh sb="5" eb="7">
      <t>タイショウ</t>
    </rPh>
    <rPh sb="7" eb="9">
      <t>セツビ</t>
    </rPh>
    <rPh sb="9" eb="10">
      <t>メイ</t>
    </rPh>
    <rPh sb="10" eb="11">
      <t>トウ</t>
    </rPh>
    <rPh sb="12" eb="14">
      <t>テキギ</t>
    </rPh>
    <rPh sb="14" eb="16">
      <t>シヨウ</t>
    </rPh>
    <phoneticPr fontId="2"/>
  </si>
  <si>
    <t>CO2排出係数</t>
    <rPh sb="3" eb="5">
      <t>ハイシュツ</t>
    </rPh>
    <rPh sb="5" eb="7">
      <t>ケイスウ</t>
    </rPh>
    <phoneticPr fontId="2"/>
  </si>
  <si>
    <t>表10　CO2排出量集計</t>
    <rPh sb="0" eb="1">
      <t>ヒョウ</t>
    </rPh>
    <rPh sb="7" eb="10">
      <t>ハイシュツリョウ</t>
    </rPh>
    <rPh sb="10" eb="12">
      <t>シュウケイ</t>
    </rPh>
    <phoneticPr fontId="2"/>
  </si>
  <si>
    <t>電力</t>
    <rPh sb="0" eb="2">
      <t>デンリョク</t>
    </rPh>
    <phoneticPr fontId="2"/>
  </si>
  <si>
    <t>ガス</t>
    <phoneticPr fontId="2"/>
  </si>
  <si>
    <t>油</t>
    <rPh sb="0" eb="1">
      <t>アブラ</t>
    </rPh>
    <phoneticPr fontId="2"/>
  </si>
  <si>
    <t>その他</t>
    <rPh sb="2" eb="3">
      <t>タ</t>
    </rPh>
    <phoneticPr fontId="2"/>
  </si>
  <si>
    <t>ＣＯ２排出量計</t>
    <rPh sb="3" eb="6">
      <t>ハイシュツリョウ</t>
    </rPh>
    <rPh sb="6" eb="7">
      <t>ケイ</t>
    </rPh>
    <phoneticPr fontId="2"/>
  </si>
  <si>
    <t>kgCO2</t>
    <phoneticPr fontId="2"/>
  </si>
  <si>
    <t>←事業者の文書番号。なければ記入不要</t>
    <rPh sb="1" eb="4">
      <t>ジギョウシャ</t>
    </rPh>
    <rPh sb="5" eb="9">
      <t>ブンショバンゴウ</t>
    </rPh>
    <rPh sb="14" eb="18">
      <t xml:space="preserve">キニュウフヨウ </t>
    </rPh>
    <phoneticPr fontId="6"/>
  </si>
  <si>
    <t>←押印不要</t>
    <rPh sb="1" eb="5">
      <t xml:space="preserve">オウインフヨウ </t>
    </rPh>
    <phoneticPr fontId="6"/>
  </si>
  <si>
    <t>令和</t>
  </si>
  <si>
    <t>３　その他（ＺＥＢ実現に向けた先進的省エネルギー建築物実証事業について）
　　エネルギー利用管理計画に基づき収集したデータを提出すること。（Aファイル、Bファイル）</t>
    <phoneticPr fontId="6"/>
  </si>
  <si>
    <t>　　※Aファイル、Bファイル提出に係る注意事項</t>
    <rPh sb="14" eb="16">
      <t xml:space="preserve">テイシュツ </t>
    </rPh>
    <rPh sb="17" eb="18">
      <t xml:space="preserve">カカル </t>
    </rPh>
    <rPh sb="19" eb="23">
      <t xml:space="preserve">チュウイジコウ </t>
    </rPh>
    <phoneticPr fontId="2"/>
  </si>
  <si>
    <t>　　※BEMSの10分単位等で計測されたローデータをCSV形式で出力したファイル（Aファイル、Bファイル）</t>
    <rPh sb="7" eb="8">
      <t>ノ</t>
    </rPh>
    <rPh sb="13" eb="14">
      <t xml:space="preserve">トウ </t>
    </rPh>
    <rPh sb="15" eb="17">
      <t>ケイ</t>
    </rPh>
    <rPh sb="32" eb="34">
      <t>シュツリョクシタ</t>
    </rPh>
    <phoneticPr fontId="2"/>
  </si>
  <si>
    <t>令和</t>
    <rPh sb="0" eb="2">
      <t xml:space="preserve">レイワ </t>
    </rPh>
    <phoneticPr fontId="2"/>
  </si>
  <si>
    <t>　②計測データ</t>
    <phoneticPr fontId="2"/>
  </si>
  <si>
    <t>　　※BEMSの月別/設備別（照明・空調・換気・給湯・昇降機・その他・太陽光等）計測データ表を本エクセルで作成してください</t>
    <rPh sb="15" eb="17">
      <t>ショウメイ</t>
    </rPh>
    <rPh sb="27" eb="30">
      <t xml:space="preserve">ショウコウキ </t>
    </rPh>
    <rPh sb="47" eb="48">
      <t xml:space="preserve">ホｎ </t>
    </rPh>
    <phoneticPr fontId="2"/>
  </si>
  <si>
    <t>　　【目標未達の場合の理由書の説明資料、Aファイル、Bファイルの説明資料、特に説明が必要な事項に関する説明資料等</t>
    <rPh sb="3" eb="7">
      <t xml:space="preserve">モクヒョウミタツ </t>
    </rPh>
    <rPh sb="8" eb="10">
      <t>バアイ</t>
    </rPh>
    <rPh sb="11" eb="14">
      <t>リユウショ</t>
    </rPh>
    <rPh sb="32" eb="34">
      <t xml:space="preserve">セツメイショ </t>
    </rPh>
    <rPh sb="34" eb="36">
      <t xml:space="preserve">シリョウ </t>
    </rPh>
    <rPh sb="37" eb="38">
      <t xml:space="preserve">トクニ </t>
    </rPh>
    <rPh sb="39" eb="41">
      <t xml:space="preserve">セツメイガヒツヨウナ </t>
    </rPh>
    <rPh sb="45" eb="47">
      <t xml:space="preserve">ジコウ </t>
    </rPh>
    <rPh sb="48" eb="49">
      <t xml:space="preserve">カンスル </t>
    </rPh>
    <rPh sb="51" eb="56">
      <t xml:space="preserve">セツメイシリョウトウ </t>
    </rPh>
    <phoneticPr fontId="2"/>
  </si>
  <si>
    <t>kg-CO2/kWh</t>
    <phoneticPr fontId="2"/>
  </si>
  <si>
    <t>レジリエンス強化型ZEB実証事業　　ZEB実現に向けた先進的省エネルギー建築物実証事業</t>
    <phoneticPr fontId="2"/>
  </si>
  <si>
    <t>提出期限　４月末日</t>
    <rPh sb="0" eb="2">
      <t>テイシュツ</t>
    </rPh>
    <rPh sb="2" eb="4">
      <t>キゲン</t>
    </rPh>
    <rPh sb="6" eb="8">
      <t>ガツマツ</t>
    </rPh>
    <rPh sb="8" eb="9">
      <t>ビ</t>
    </rPh>
    <phoneticPr fontId="2"/>
  </si>
  <si>
    <t>令和</t>
    <rPh sb="0" eb="2">
      <t>レイワ</t>
    </rPh>
    <phoneticPr fontId="2"/>
  </si>
  <si>
    <t>←補助金採択年度を入力する</t>
    <rPh sb="1" eb="4">
      <t>ホジョキン</t>
    </rPh>
    <rPh sb="4" eb="6">
      <t>サイタク</t>
    </rPh>
    <rPh sb="9" eb="11">
      <t>ニュウリョク</t>
    </rPh>
    <phoneticPr fontId="2"/>
  </si>
  <si>
    <t>←該当年度（エネルギー計測年度）を入力する</t>
    <rPh sb="11" eb="13">
      <t>ケイソク</t>
    </rPh>
    <rPh sb="13" eb="15">
      <t>ネンド</t>
    </rPh>
    <rPh sb="17" eb="19">
      <t>ニュウリョク</t>
    </rPh>
    <phoneticPr fontId="2"/>
  </si>
  <si>
    <t>ZEB実現に向けた先進的省エネルギー建築物実証事業</t>
  </si>
  <si>
    <t>←ZEB実証かレジリエンスZEBかを選択</t>
    <rPh sb="4" eb="6">
      <t>ジッショウ</t>
    </rPh>
    <rPh sb="18" eb="20">
      <t>センタク</t>
    </rPh>
    <phoneticPr fontId="2"/>
  </si>
  <si>
    <t xml:space="preserve"> ※年度を入力して下さい</t>
    <rPh sb="2" eb="4">
      <t>ネンド</t>
    </rPh>
    <rPh sb="5" eb="7">
      <t>ニュウリョク</t>
    </rPh>
    <rPh sb="9" eb="10">
      <t>クダ</t>
    </rPh>
    <phoneticPr fontId="2"/>
  </si>
  <si>
    <t>月別実績（1回目）　報告書</t>
  </si>
  <si>
    <t>年度</t>
    <rPh sb="0" eb="2">
      <t>ネンド</t>
    </rPh>
    <phoneticPr fontId="2"/>
  </si>
  <si>
    <t>表２　実績値（3回目）</t>
    <rPh sb="0" eb="1">
      <t>ヒョウ</t>
    </rPh>
    <rPh sb="3" eb="5">
      <t>ジッセキ</t>
    </rPh>
    <rPh sb="5" eb="6">
      <t>チ</t>
    </rPh>
    <phoneticPr fontId="6"/>
  </si>
  <si>
    <t>申請者名</t>
    <rPh sb="0" eb="3">
      <t>シンセイシャ</t>
    </rPh>
    <rPh sb="3" eb="4">
      <t>メイ</t>
    </rPh>
    <phoneticPr fontId="2"/>
  </si>
  <si>
    <t>ID:</t>
    <phoneticPr fontId="2"/>
  </si>
  <si>
    <t>「未評価技術」やその他のWEBプログラムで計算できない設備を補助対象とした場合、</t>
    <rPh sb="1" eb="6">
      <t>ミヒョウカギジュツ</t>
    </rPh>
    <rPh sb="10" eb="11">
      <t>タ</t>
    </rPh>
    <rPh sb="21" eb="23">
      <t>ケイサン</t>
    </rPh>
    <rPh sb="27" eb="29">
      <t>セツビ</t>
    </rPh>
    <rPh sb="30" eb="34">
      <t>ホジョタイショウ</t>
    </rPh>
    <rPh sb="37" eb="39">
      <t>バアイ</t>
    </rPh>
    <phoneticPr fontId="2"/>
  </si>
  <si>
    <t>1．導入設備</t>
    <rPh sb="2" eb="4">
      <t>ドウニュウ</t>
    </rPh>
    <rPh sb="4" eb="6">
      <t>セツビ</t>
    </rPh>
    <phoneticPr fontId="2"/>
  </si>
  <si>
    <t>2．計画時の省エネ効果の見込み</t>
    <rPh sb="2" eb="5">
      <t>ケイカクジ</t>
    </rPh>
    <rPh sb="6" eb="7">
      <t>ショウ</t>
    </rPh>
    <rPh sb="9" eb="11">
      <t>コウカ</t>
    </rPh>
    <rPh sb="12" eb="14">
      <t>ミコ</t>
    </rPh>
    <phoneticPr fontId="2"/>
  </si>
  <si>
    <t>　・計測を行っていない場合は、省エネに資することについて合理的な説明をすること</t>
    <rPh sb="2" eb="4">
      <t>ケイソク</t>
    </rPh>
    <rPh sb="5" eb="6">
      <t>オコナ</t>
    </rPh>
    <rPh sb="11" eb="13">
      <t>バアイ</t>
    </rPh>
    <rPh sb="15" eb="16">
      <t>ショウ</t>
    </rPh>
    <rPh sb="19" eb="20">
      <t>シ</t>
    </rPh>
    <rPh sb="28" eb="31">
      <t>ゴウリテキ</t>
    </rPh>
    <rPh sb="32" eb="34">
      <t>セツメイ</t>
    </rPh>
    <phoneticPr fontId="2"/>
  </si>
  <si>
    <t>　・「未評価技術」であるか否か</t>
    <rPh sb="3" eb="8">
      <t>ミヒョウカギジュツ</t>
    </rPh>
    <rPh sb="13" eb="14">
      <t>イナ</t>
    </rPh>
    <phoneticPr fontId="2"/>
  </si>
  <si>
    <t>下記の事項について、年度ごとに整理を行って下さい（様式自由）</t>
    <rPh sb="0" eb="2">
      <t>カキ</t>
    </rPh>
    <rPh sb="3" eb="5">
      <t>ジコウ</t>
    </rPh>
    <rPh sb="10" eb="12">
      <t>ネンド</t>
    </rPh>
    <rPh sb="15" eb="17">
      <t>セイリ</t>
    </rPh>
    <rPh sb="18" eb="19">
      <t>オコナ</t>
    </rPh>
    <rPh sb="21" eb="22">
      <t>クダ</t>
    </rPh>
    <rPh sb="25" eb="27">
      <t>ヨウシキ</t>
    </rPh>
    <rPh sb="27" eb="29">
      <t>ジユウ</t>
    </rPh>
    <phoneticPr fontId="2"/>
  </si>
  <si>
    <t>　・交付申請書や完了実績報告書からの抜粋で可</t>
    <phoneticPr fontId="2"/>
  </si>
  <si>
    <t>3．導入後の実績・評価</t>
    <rPh sb="2" eb="5">
      <t>ドウニュウゴ</t>
    </rPh>
    <rPh sb="6" eb="8">
      <t>ジッセキ</t>
    </rPh>
    <rPh sb="9" eb="11">
      <t>ヒョウカ</t>
    </rPh>
    <phoneticPr fontId="2"/>
  </si>
  <si>
    <t>２．別紙1シート</t>
    <rPh sb="2" eb="4">
      <t>ベッシ２</t>
    </rPh>
    <phoneticPr fontId="2"/>
  </si>
  <si>
    <t>設備区分</t>
  </si>
  <si>
    <t>設備区分</t>
    <rPh sb="0" eb="2">
      <t>セツビ</t>
    </rPh>
    <rPh sb="2" eb="4">
      <t>クブン</t>
    </rPh>
    <phoneticPr fontId="6"/>
  </si>
  <si>
    <t>設備区分</t>
    <phoneticPr fontId="2"/>
  </si>
  <si>
    <t>表８　年間エネルギー消費量（設備区分別）</t>
    <rPh sb="0" eb="1">
      <t>ヒョウ</t>
    </rPh>
    <rPh sb="3" eb="5">
      <t>ネンカン</t>
    </rPh>
    <rPh sb="10" eb="13">
      <t>ショウヒリョウ</t>
    </rPh>
    <rPh sb="14" eb="16">
      <t>セツビ</t>
    </rPh>
    <rPh sb="16" eb="18">
      <t>クブン</t>
    </rPh>
    <rPh sb="18" eb="19">
      <t>ベツ</t>
    </rPh>
    <phoneticPr fontId="6"/>
  </si>
  <si>
    <t>設備区分</t>
    <phoneticPr fontId="6"/>
  </si>
  <si>
    <t>月別実績（3回目）　報告書</t>
    <phoneticPr fontId="2"/>
  </si>
  <si>
    <t>月別実績（2回目）　報告書</t>
    <phoneticPr fontId="2"/>
  </si>
  <si>
    <t>　・名称、具体的な役割等</t>
    <rPh sb="2" eb="4">
      <t>メイショウ</t>
    </rPh>
    <rPh sb="5" eb="8">
      <t>グタイテキ</t>
    </rPh>
    <rPh sb="9" eb="11">
      <t>ヤクワリ</t>
    </rPh>
    <rPh sb="11" eb="12">
      <t>トウ</t>
    </rPh>
    <phoneticPr fontId="2"/>
  </si>
  <si>
    <t>　・当該設備等の消費エネルギーの計測を行っている場合は、その値を整理し、省エネ面での全体又は設備区分への寄与について整理すること</t>
    <rPh sb="2" eb="4">
      <t>トウガイ</t>
    </rPh>
    <rPh sb="4" eb="6">
      <t>セツビ</t>
    </rPh>
    <rPh sb="6" eb="7">
      <t>トウ</t>
    </rPh>
    <rPh sb="8" eb="10">
      <t>ショウヒ</t>
    </rPh>
    <rPh sb="16" eb="18">
      <t>ケイソク</t>
    </rPh>
    <rPh sb="19" eb="20">
      <t>オコナ</t>
    </rPh>
    <rPh sb="24" eb="26">
      <t>バアイ</t>
    </rPh>
    <rPh sb="30" eb="31">
      <t>アタイ</t>
    </rPh>
    <rPh sb="32" eb="34">
      <t>セイリ</t>
    </rPh>
    <rPh sb="36" eb="37">
      <t>ショウ</t>
    </rPh>
    <rPh sb="39" eb="40">
      <t>メン</t>
    </rPh>
    <rPh sb="42" eb="44">
      <t>ゼンタイ</t>
    </rPh>
    <rPh sb="44" eb="45">
      <t>マタ</t>
    </rPh>
    <rPh sb="46" eb="48">
      <t>セツビ</t>
    </rPh>
    <rPh sb="48" eb="50">
      <t>クブン</t>
    </rPh>
    <rPh sb="52" eb="54">
      <t>キヨ</t>
    </rPh>
    <rPh sb="58" eb="60">
      <t>セイリ</t>
    </rPh>
    <phoneticPr fontId="2"/>
  </si>
  <si>
    <t>※本ファイルは、民間建築物、テナントビル、上下水道事業、空き家事業向けのファイルではありません</t>
    <rPh sb="1" eb="2">
      <t>ホン</t>
    </rPh>
    <rPh sb="8" eb="13">
      <t>ミンカンケンチクブツ</t>
    </rPh>
    <rPh sb="21" eb="25">
      <t>ジョウゲスイドウ</t>
    </rPh>
    <rPh sb="25" eb="27">
      <t>ジギョウ</t>
    </rPh>
    <rPh sb="28" eb="29">
      <t>ア</t>
    </rPh>
    <rPh sb="30" eb="31">
      <t>ヤ</t>
    </rPh>
    <rPh sb="31" eb="33">
      <t>ジギョウ</t>
    </rPh>
    <rPh sb="33" eb="34">
      <t>ム</t>
    </rPh>
    <phoneticPr fontId="2"/>
  </si>
  <si>
    <t>R /4/○○</t>
    <phoneticPr fontId="2"/>
  </si>
  <si>
    <t>（１）責任者の所属部署・職名・氏名</t>
    <phoneticPr fontId="2"/>
  </si>
  <si>
    <t>（２）担当者の所属部署・職名・氏名</t>
    <phoneticPr fontId="2"/>
  </si>
  <si>
    <t>（３）連絡先（電話番号・Ｅメールアドレス）</t>
  </si>
  <si>
    <t>注 交付規程第3条第3項の規定に基づき共同で交付申請した場合は、代表事業者が報告すること。</t>
  </si>
  <si>
    <t>４　本件責任者及び担当者の氏名、連絡先等</t>
    <phoneticPr fontId="2"/>
  </si>
  <si>
    <r>
      <rPr>
        <sz val="11"/>
        <color rgb="FFFF0000"/>
        <rFont val="ＭＳ 明朝"/>
        <family val="3"/>
        <charset val="128"/>
      </rPr>
      <t>　令和　　年　　月　　日付け　　　　第         号</t>
    </r>
    <r>
      <rPr>
        <sz val="11"/>
        <color theme="1"/>
        <rFont val="ＭＳ 明朝"/>
        <family val="3"/>
        <charset val="128"/>
      </rPr>
      <t>で交付</t>
    </r>
    <r>
      <rPr>
        <sz val="10.5"/>
        <rFont val="ＭＳ 明朝"/>
        <family val="1"/>
        <charset val="128"/>
      </rPr>
      <t>決定の通知を受けた二酸化炭素排出抑制対策事業費等補助金（建築物等の脱炭素化・レジリエンス強化促進事業）について、　年度二酸化炭素排出抑制対策事業費等補助金（建築物等の脱炭素化・レジリエンス強化促進事業）交付規程第１６条第１項の規定に基づき下記のとおり報告します。</t>
    </r>
    <r>
      <rPr>
        <sz val="10.5"/>
        <color indexed="8"/>
        <rFont val="ＭＳ 明朝"/>
        <family val="1"/>
        <charset val="128"/>
      </rPr>
      <t xml:space="preserve">
</t>
    </r>
    <rPh sb="1" eb="3">
      <t>レイワ</t>
    </rPh>
    <phoneticPr fontId="6"/>
  </si>
  <si>
    <t xml:space="preserve">←交付決定番号を記入する
　また、計画変更を提出している場合は、以下の文章を挿入する
（平成○年○月○日付け静環資支発○○○号をもって計画変更承認済み）
　年号の修正や事業名の修正は適宜おこなってください。
</t>
    <rPh sb="54" eb="59">
      <t>セイカンシハツ</t>
    </rPh>
    <rPh sb="62" eb="63">
      <t>ゴウ</t>
    </rPh>
    <rPh sb="71" eb="73">
      <t>ショウニン</t>
    </rPh>
    <phoneticPr fontId="6"/>
  </si>
  <si>
    <t>（２）実績報告書における二酸化炭素排出削減量に達しなかった場合の原因
　　　（任意様式により添付すること）
注　様式第１６は参考書式であり、事務の簡素化の観点から、任意の様式・提出方法を指定する場合がある。</t>
    <phoneticPr fontId="6"/>
  </si>
  <si>
    <t>　①本Excelファイル　（PDF化不要）</t>
    <rPh sb="2" eb="3">
      <t xml:space="preserve">ホｎ </t>
    </rPh>
    <rPh sb="17" eb="18">
      <t>カ</t>
    </rPh>
    <rPh sb="18" eb="20">
      <t>フヨウ</t>
    </rPh>
    <phoneticPr fontId="6"/>
  </si>
  <si>
    <t>二酸化炭素排出抑制対策事業費等補助金
（建築物等の脱炭素化・レジリエンス強化促進事業）</t>
    <phoneticPr fontId="2"/>
  </si>
  <si>
    <t>建築物等の脱炭素化・レジリエンス強化促進事業
（ZEB実現に向けた先進的省エネルギー建築物実証事業）</t>
    <phoneticPr fontId="2"/>
  </si>
  <si>
    <t>レジリエンス強化型ZEB実証事業、ZEB実現に向けた先進的省エネルギー建築物実証事業　実績評価</t>
    <phoneticPr fontId="2"/>
  </si>
  <si>
    <t>　建築物等の脱炭素化・レジリエンス強化促進事業</t>
    <phoneticPr fontId="2"/>
  </si>
  <si>
    <t>熱回収ヒートポンプ</t>
  </si>
  <si>
    <t>No.</t>
    <phoneticPr fontId="2"/>
  </si>
  <si>
    <t>未評価技術</t>
    <rPh sb="0" eb="5">
      <t>ミヒョウカギジュツ</t>
    </rPh>
    <phoneticPr fontId="2"/>
  </si>
  <si>
    <t>・書式自由</t>
    <rPh sb="1" eb="3">
      <t>ショシキ</t>
    </rPh>
    <rPh sb="3" eb="5">
      <t>ジユウ</t>
    </rPh>
    <phoneticPr fontId="2"/>
  </si>
  <si>
    <t>・技術ごとに整理すること</t>
    <rPh sb="1" eb="3">
      <t>ギジュツ</t>
    </rPh>
    <rPh sb="6" eb="8">
      <t>セイリ</t>
    </rPh>
    <phoneticPr fontId="2"/>
  </si>
  <si>
    <t>未評価技術は公益社団法人空気調和・衛生工学会において省エネルギー効果が高いと見込まれ、公表されたもの。</t>
    <phoneticPr fontId="2"/>
  </si>
  <si>
    <t>記</t>
    <rPh sb="0" eb="1">
      <t>キ</t>
    </rPh>
    <phoneticPr fontId="2"/>
  </si>
  <si>
    <t>補助対象として導入した「未評価技術」の稼働時の省エネ性について、下記のとおり評価・報告します。</t>
    <rPh sb="0" eb="4">
      <t>ホジョタイショウ</t>
    </rPh>
    <rPh sb="7" eb="9">
      <t>ドウニュウ</t>
    </rPh>
    <rPh sb="19" eb="21">
      <t>カドウ</t>
    </rPh>
    <rPh sb="21" eb="22">
      <t>ジ</t>
    </rPh>
    <rPh sb="23" eb="24">
      <t>ショウ</t>
    </rPh>
    <rPh sb="26" eb="27">
      <t>セイ</t>
    </rPh>
    <rPh sb="32" eb="34">
      <t>カキ</t>
    </rPh>
    <rPh sb="38" eb="40">
      <t>ヒョウカ</t>
    </rPh>
    <rPh sb="41" eb="43">
      <t>ホウコク</t>
    </rPh>
    <phoneticPr fontId="2"/>
  </si>
  <si>
    <t>CO2濃度による外気量制御</t>
  </si>
  <si>
    <t>自然換気システム</t>
  </si>
  <si>
    <t>空調ポンプ制御の高度化</t>
  </si>
  <si>
    <t>空調ファン制御の高度化</t>
  </si>
  <si>
    <t>冷却塔ファン・インバータ制御</t>
  </si>
  <si>
    <t>照明のゾーニング制御</t>
  </si>
  <si>
    <t>フリークーリング</t>
  </si>
  <si>
    <t>デシカント空調システム</t>
  </si>
  <si>
    <t>クール・ヒートトレンチシステム</t>
  </si>
  <si>
    <t>ハイブリッド給湯システム</t>
  </si>
  <si>
    <t>地中熱利用の高度化</t>
  </si>
  <si>
    <t>コージェネレーション設備の高度化</t>
  </si>
  <si>
    <t>自然採光システム</t>
  </si>
  <si>
    <t>超高効率変圧器</t>
  </si>
  <si>
    <t>５．未評価技術の導入評価報告（該当者のみ）</t>
    <rPh sb="2" eb="7">
      <t>ミヒョウカギジュツ</t>
    </rPh>
    <rPh sb="8" eb="10">
      <t>ドウニュウ</t>
    </rPh>
    <rPh sb="10" eb="12">
      <t>ヒョウカ</t>
    </rPh>
    <rPh sb="12" eb="14">
      <t>ホウコク</t>
    </rPh>
    <rPh sb="15" eb="18">
      <t>ガイトウシャ</t>
    </rPh>
    <phoneticPr fontId="2"/>
  </si>
  <si>
    <t>「未評価技術」の導入評価報告</t>
    <rPh sb="1" eb="6">
      <t>ミヒョウカギジュツ</t>
    </rPh>
    <rPh sb="8" eb="10">
      <t>ドウニュウ</t>
    </rPh>
    <rPh sb="10" eb="12">
      <t>ヒョウカ</t>
    </rPh>
    <rPh sb="12" eb="14">
      <t>ホウコク</t>
    </rPh>
    <phoneticPr fontId="2"/>
  </si>
  <si>
    <t>２．省エネ性についての評価結果</t>
    <rPh sb="2" eb="3">
      <t>ショウ</t>
    </rPh>
    <rPh sb="5" eb="6">
      <t>セイ</t>
    </rPh>
    <rPh sb="11" eb="13">
      <t>ヒョウカ</t>
    </rPh>
    <rPh sb="13" eb="15">
      <t>ケッカ</t>
    </rPh>
    <phoneticPr fontId="2"/>
  </si>
  <si>
    <t>１．導入技術名　（右欄参照。導入した対象技術を全て記載すること）</t>
    <rPh sb="2" eb="4">
      <t>ドウニュウ</t>
    </rPh>
    <rPh sb="4" eb="6">
      <t>ギジュツ</t>
    </rPh>
    <rPh sb="6" eb="7">
      <t>メイ</t>
    </rPh>
    <rPh sb="9" eb="11">
      <t>ウラン</t>
    </rPh>
    <rPh sb="11" eb="13">
      <t>サンショウ</t>
    </rPh>
    <rPh sb="14" eb="16">
      <t>ドウニュウ</t>
    </rPh>
    <rPh sb="18" eb="20">
      <t>タイショウ</t>
    </rPh>
    <rPh sb="20" eb="22">
      <t>ギジュツ</t>
    </rPh>
    <rPh sb="23" eb="24">
      <t>スベ</t>
    </rPh>
    <rPh sb="25" eb="27">
      <t>キサイ</t>
    </rPh>
    <phoneticPr fontId="2"/>
  </si>
  <si>
    <t>※記載にあたっては評価対象年度を明記の上、必要に応じ上表をコピーして利用して下さい。</t>
    <rPh sb="1" eb="3">
      <t>キサイ</t>
    </rPh>
    <rPh sb="9" eb="11">
      <t>ヒョウカ</t>
    </rPh>
    <rPh sb="11" eb="13">
      <t>タイショウ</t>
    </rPh>
    <rPh sb="13" eb="15">
      <t>ネンド</t>
    </rPh>
    <rPh sb="16" eb="18">
      <t>メイキ</t>
    </rPh>
    <rPh sb="19" eb="20">
      <t>ウエ</t>
    </rPh>
    <rPh sb="21" eb="23">
      <t>ヒツヨウ</t>
    </rPh>
    <rPh sb="24" eb="25">
      <t>オウ</t>
    </rPh>
    <rPh sb="26" eb="28">
      <t>ジョウヒョウ</t>
    </rPh>
    <rPh sb="34" eb="36">
      <t>リヨウ</t>
    </rPh>
    <rPh sb="38" eb="39">
      <t>クダ</t>
    </rPh>
    <phoneticPr fontId="2"/>
  </si>
  <si>
    <t>（期間：令和　年４月～　年3月）</t>
    <rPh sb="1" eb="3">
      <t>キカン</t>
    </rPh>
    <rPh sb="4" eb="6">
      <t xml:space="preserve">レイワ </t>
    </rPh>
    <rPh sb="7" eb="8">
      <t>ネン</t>
    </rPh>
    <rPh sb="9" eb="10">
      <t>ツキ</t>
    </rPh>
    <rPh sb="12" eb="13">
      <t>ネン</t>
    </rPh>
    <rPh sb="14" eb="15">
      <t>ツキ</t>
    </rPh>
    <phoneticPr fontId="10"/>
  </si>
  <si>
    <t>（期間：令和　年４月～　年３月）</t>
    <rPh sb="1" eb="3">
      <t>キカン</t>
    </rPh>
    <rPh sb="4" eb="6">
      <t xml:space="preserve">レイワ </t>
    </rPh>
    <rPh sb="7" eb="8">
      <t>ツキ</t>
    </rPh>
    <phoneticPr fontId="10"/>
  </si>
  <si>
    <t>WEBプログラムバージョン</t>
    <phoneticPr fontId="6"/>
  </si>
  <si>
    <t>延べ面積(㎡)</t>
    <rPh sb="0" eb="1">
      <t>ノベ</t>
    </rPh>
    <rPh sb="2" eb="4">
      <t>メンセキ</t>
    </rPh>
    <phoneticPr fontId="6"/>
  </si>
  <si>
    <t>完了実績報告時</t>
    <rPh sb="0" eb="2">
      <t>カンリョウ</t>
    </rPh>
    <rPh sb="2" eb="4">
      <t>ジッセキ</t>
    </rPh>
    <rPh sb="4" eb="6">
      <t>ホウコク</t>
    </rPh>
    <rPh sb="6" eb="7">
      <t>ジ</t>
    </rPh>
    <phoneticPr fontId="6"/>
  </si>
  <si>
    <t>基準値</t>
    <rPh sb="0" eb="2">
      <t>キジュン</t>
    </rPh>
    <rPh sb="2" eb="3">
      <t>チ</t>
    </rPh>
    <phoneticPr fontId="6"/>
  </si>
  <si>
    <t>設計値</t>
    <rPh sb="0" eb="2">
      <t>セッケイ</t>
    </rPh>
    <rPh sb="2" eb="3">
      <t>チ</t>
    </rPh>
    <phoneticPr fontId="6"/>
  </si>
  <si>
    <t>（４）補助事業のID（交付決定通知書に記載のある「ZJ0201-○○○」等の番号）</t>
    <rPh sb="3" eb="5">
      <t>ホジョ</t>
    </rPh>
    <rPh sb="5" eb="7">
      <t>ジギョウ</t>
    </rPh>
    <rPh sb="11" eb="13">
      <t>コウフ</t>
    </rPh>
    <rPh sb="13" eb="15">
      <t>ケッテイ</t>
    </rPh>
    <rPh sb="15" eb="18">
      <t>ツウチショ</t>
    </rPh>
    <rPh sb="19" eb="21">
      <t>キサイ</t>
    </rPh>
    <rPh sb="36" eb="37">
      <t>トウ</t>
    </rPh>
    <rPh sb="38" eb="40">
      <t>バンゴウ</t>
    </rPh>
    <phoneticPr fontId="2"/>
  </si>
  <si>
    <t>年</t>
    <rPh sb="0" eb="1">
      <t>ネン</t>
    </rPh>
    <phoneticPr fontId="2"/>
  </si>
  <si>
    <t>単年/複数年度</t>
    <rPh sb="0" eb="1">
      <t>タン</t>
    </rPh>
    <rPh sb="1" eb="2">
      <t>ネン</t>
    </rPh>
    <rPh sb="3" eb="5">
      <t>フクスウ</t>
    </rPh>
    <rPh sb="5" eb="7">
      <t>ネンド</t>
    </rPh>
    <phoneticPr fontId="6"/>
  </si>
  <si>
    <t>　※2019/03/26　V3</t>
  </si>
  <si>
    <t>　　・印刷物の提出は不要に。提出は電子データのみ</t>
  </si>
  <si>
    <t>　　・建物全体でのエネルギー消費量（10分単位）の提出が必要に</t>
  </si>
  <si>
    <t>　　・設備区分に「空調機」を追加</t>
  </si>
  <si>
    <t>　　・実績評価シート　セルJ45が3回目を参照していたが、2回目に修正</t>
  </si>
  <si>
    <t>　※2020/03/10 V4</t>
  </si>
  <si>
    <t>　　・報告は、事業完了後、翌年度1年間分を翌々年度4月末日までに報告することに（全3回）</t>
  </si>
  <si>
    <t>　　・押印不要に</t>
  </si>
  <si>
    <t>　　・メール提出も可に</t>
  </si>
  <si>
    <t>　※2020/04/15 V4.1　V4.2</t>
  </si>
  <si>
    <t>　　・月別実績（2回目）及び月別実績（3回目）のP172に「=SUM(E172:O172)」を追加</t>
  </si>
  <si>
    <t>　　・別紙1　令和4年度の表中、④欄の式を修正</t>
  </si>
  <si>
    <t>　※2021/08　 V4.3　</t>
  </si>
  <si>
    <t>　　・押印不要に。年度記入を廃止。</t>
  </si>
  <si>
    <t>　　・月別実績ｼｰﾄ（1回目）F235～Q235の合計からその他を削除</t>
  </si>
  <si>
    <t>基準一次ｴﾈﾙｷﾞｰ消費量（その他除く）
（年間値/12）
[GJ]</t>
    <rPh sb="16" eb="17">
      <t>タ</t>
    </rPh>
    <rPh sb="17" eb="18">
      <t>ノゾ</t>
    </rPh>
    <phoneticPr fontId="2"/>
  </si>
  <si>
    <t>②
エネルギー消費量（その他除く）</t>
    <rPh sb="13" eb="15">
      <t>タノゾ</t>
    </rPh>
    <phoneticPr fontId="2"/>
  </si>
  <si>
    <t>4月</t>
    <rPh sb="1" eb="2">
      <t>ガツ</t>
    </rPh>
    <phoneticPr fontId="2"/>
  </si>
  <si>
    <t>5月</t>
    <rPh sb="1" eb="2">
      <t>ガツ</t>
    </rPh>
    <phoneticPr fontId="2"/>
  </si>
  <si>
    <t>6月</t>
  </si>
  <si>
    <t>7月</t>
  </si>
  <si>
    <t>8月</t>
  </si>
  <si>
    <t>9月</t>
  </si>
  <si>
    <t>10月</t>
  </si>
  <si>
    <t>11月</t>
  </si>
  <si>
    <t>12月</t>
  </si>
  <si>
    <t>1月</t>
  </si>
  <si>
    <t>2月</t>
  </si>
  <si>
    <t>3月</t>
  </si>
  <si>
    <t>一次エネルギー消費量（その他除く）</t>
    <rPh sb="0" eb="2">
      <t>イチジ</t>
    </rPh>
    <rPh sb="7" eb="10">
      <t>ショウヒリョウ</t>
    </rPh>
    <rPh sb="13" eb="14">
      <t>タ</t>
    </rPh>
    <rPh sb="14" eb="15">
      <t>ノゾ</t>
    </rPh>
    <phoneticPr fontId="2"/>
  </si>
  <si>
    <t>エネルギー消費量計（その他除く、コジェネ消費量発電量算入）</t>
    <rPh sb="5" eb="8">
      <t>ショウヒリョウ</t>
    </rPh>
    <rPh sb="8" eb="9">
      <t>ケイ</t>
    </rPh>
    <rPh sb="12" eb="13">
      <t>タ</t>
    </rPh>
    <rPh sb="13" eb="14">
      <t>ノゾ</t>
    </rPh>
    <rPh sb="20" eb="22">
      <t>ショウヒ</t>
    </rPh>
    <rPh sb="22" eb="23">
      <t>リョウ</t>
    </rPh>
    <rPh sb="23" eb="25">
      <t>ハツデン</t>
    </rPh>
    <rPh sb="25" eb="26">
      <t>リョウ</t>
    </rPh>
    <rPh sb="26" eb="28">
      <t>サンニュウ</t>
    </rPh>
    <phoneticPr fontId="2"/>
  </si>
  <si>
    <t>創エネ合計</t>
    <rPh sb="0" eb="1">
      <t>ソウ</t>
    </rPh>
    <rPh sb="3" eb="5">
      <t>ゴウケイ</t>
    </rPh>
    <phoneticPr fontId="2"/>
  </si>
  <si>
    <t>③
創エネ
（太陽光等）
発電量</t>
    <rPh sb="10" eb="11">
      <t>トウ</t>
    </rPh>
    <phoneticPr fontId="2"/>
  </si>
  <si>
    <t>別紙1へ</t>
    <rPh sb="0" eb="2">
      <t>ベッシ</t>
    </rPh>
    <phoneticPr fontId="2"/>
  </si>
  <si>
    <t>創エネルギー
（　　　）</t>
    <rPh sb="0" eb="1">
      <t>ソウ</t>
    </rPh>
    <phoneticPr fontId="6"/>
  </si>
  <si>
    <t>熱回収量</t>
    <rPh sb="0" eb="1">
      <t>ネツ</t>
    </rPh>
    <rPh sb="1" eb="4">
      <t>カイシュウリョウ</t>
    </rPh>
    <phoneticPr fontId="2"/>
  </si>
  <si>
    <t>-</t>
    <phoneticPr fontId="2"/>
  </si>
  <si>
    <t>熱回収量④</t>
    <rPh sb="0" eb="1">
      <t>ネツ</t>
    </rPh>
    <rPh sb="1" eb="4">
      <t>カイシュウリョウ</t>
    </rPh>
    <phoneticPr fontId="2"/>
  </si>
  <si>
    <t>（熱回収量）</t>
    <rPh sb="1" eb="5">
      <t>ネツカイシュウリョウ</t>
    </rPh>
    <phoneticPr fontId="2"/>
  </si>
  <si>
    <t>計</t>
    <rPh sb="0" eb="1">
      <t>ケイ</t>
    </rPh>
    <phoneticPr fontId="2"/>
  </si>
  <si>
    <t>(発電）</t>
    <rPh sb="1" eb="3">
      <t>ハツデン</t>
    </rPh>
    <phoneticPr fontId="2"/>
  </si>
  <si>
    <t>太陽光・創エネ発電分①+②+①'+②'</t>
    <rPh sb="0" eb="3">
      <t>タイヨウコウ</t>
    </rPh>
    <rPh sb="4" eb="5">
      <t>ソウ</t>
    </rPh>
    <rPh sb="7" eb="9">
      <t>ハツデン</t>
    </rPh>
    <rPh sb="9" eb="10">
      <t>ブン</t>
    </rPh>
    <phoneticPr fontId="2"/>
  </si>
  <si>
    <t>※設備でのエネルギー消費量を入力する</t>
    <rPh sb="1" eb="3">
      <t>セツビ</t>
    </rPh>
    <rPh sb="10" eb="13">
      <t>ショウヒリョウ</t>
    </rPh>
    <rPh sb="14" eb="16">
      <t>ニュウリョク</t>
    </rPh>
    <phoneticPr fontId="2"/>
  </si>
  <si>
    <t>年度二酸化炭素排出削減量（実績）（別紙１及び実績評価シート）</t>
    <rPh sb="20" eb="21">
      <t>オヨ</t>
    </rPh>
    <rPh sb="22" eb="26">
      <t>ジッセキヒョウカ</t>
    </rPh>
    <phoneticPr fontId="2"/>
  </si>
  <si>
    <t>※太陽光やコージェネ発電分を含む。その設備での電気等エネルギー消費量を入力する</t>
    <rPh sb="1" eb="4">
      <t>タイヨウコウ</t>
    </rPh>
    <rPh sb="10" eb="12">
      <t>ハツデン</t>
    </rPh>
    <rPh sb="12" eb="13">
      <t>ブン</t>
    </rPh>
    <rPh sb="14" eb="15">
      <t>フク</t>
    </rPh>
    <rPh sb="19" eb="21">
      <t>セツビ</t>
    </rPh>
    <rPh sb="23" eb="25">
      <t>デンキ</t>
    </rPh>
    <rPh sb="25" eb="26">
      <t>トウ</t>
    </rPh>
    <rPh sb="31" eb="34">
      <t>ショウヒリョウ</t>
    </rPh>
    <rPh sb="35" eb="37">
      <t>ニュウリョク</t>
    </rPh>
    <phoneticPr fontId="2"/>
  </si>
  <si>
    <t>※事業年度に関わらず本ファイルをご使用ください</t>
    <rPh sb="1" eb="5">
      <t xml:space="preserve">ジギョウネンド </t>
    </rPh>
    <rPh sb="6" eb="7">
      <t xml:space="preserve">カカワラズ </t>
    </rPh>
    <rPh sb="10" eb="11">
      <t xml:space="preserve">ホンファイル </t>
    </rPh>
    <phoneticPr fontId="2"/>
  </si>
  <si>
    <t>　　　（令和3年度補正予算レジリエンスZEB以降の申請者は60分単位のデータ）</t>
    <rPh sb="4" eb="6">
      <t xml:space="preserve">レイワ３ネンド </t>
    </rPh>
    <rPh sb="22" eb="24">
      <t xml:space="preserve">イコウノ </t>
    </rPh>
    <rPh sb="25" eb="28">
      <t xml:space="preserve">シンセイシャハ </t>
    </rPh>
    <phoneticPr fontId="2"/>
  </si>
  <si>
    <t>　　　・公募要領に記載の測定方法や作成ファイルに関する説明に基づき、ローデータの出力を行ってください。</t>
    <rPh sb="4" eb="8">
      <t>コウ</t>
    </rPh>
    <rPh sb="9" eb="11">
      <t xml:space="preserve">キサイノ </t>
    </rPh>
    <rPh sb="12" eb="16">
      <t xml:space="preserve">ソクテイホウホウ </t>
    </rPh>
    <rPh sb="17" eb="19">
      <t xml:space="preserve">サクセイファイル </t>
    </rPh>
    <rPh sb="24" eb="25">
      <t xml:space="preserve">カンスル </t>
    </rPh>
    <rPh sb="27" eb="29">
      <t xml:space="preserve">セツメイニ </t>
    </rPh>
    <rPh sb="30" eb="31">
      <t>モトヅキ、</t>
    </rPh>
    <rPh sb="40" eb="42">
      <t xml:space="preserve">シュツリョクヲ </t>
    </rPh>
    <rPh sb="43" eb="44">
      <t>オコナッテクダサイ。</t>
    </rPh>
    <phoneticPr fontId="2"/>
  </si>
  <si>
    <t>※コージェネの燃料消費量は利用先の設備区分へ割り振ること</t>
  </si>
  <si>
    <t>コージェネ※</t>
    <phoneticPr fontId="6"/>
  </si>
  <si>
    <t>事務局：環境省エネルギー対策特別会計補助事業事業報告書事務局
　　　　　　電話番号：0570-020-308
　　　　　　開設時間：土日祝日を除く、平日9：00～17：00</t>
    <phoneticPr fontId="2"/>
  </si>
  <si>
    <t>https://co2reduction-report.my.salesforce-sites.com/</t>
    <phoneticPr fontId="2"/>
  </si>
  <si>
    <t>　上記の内容について、下記ポータルサイトより提出をお願いいたします。</t>
    <rPh sb="1" eb="3">
      <t xml:space="preserve">ジョウキ </t>
    </rPh>
    <rPh sb="4" eb="6">
      <t xml:space="preserve">ナイヨウヲ </t>
    </rPh>
    <rPh sb="11" eb="13">
      <t>カキ</t>
    </rPh>
    <phoneticPr fontId="2"/>
  </si>
  <si>
    <t>　※2022/03　 V4.5　</t>
    <phoneticPr fontId="2"/>
  </si>
  <si>
    <t>事業報告ポータルサイトの次の項目の入力に当たっては、本ファイルの次に記載した項目の値を入力してください。</t>
    <phoneticPr fontId="2"/>
  </si>
  <si>
    <t>〇補助金交付時の実績報告書における二酸化炭素削減量（目標値）
　⇒ 『表１計画値』『完了実績報告時』『二酸化炭素みなし削減量』
　   『合計（太陽光発電、コージェネ含む、その他除く）』</t>
    <phoneticPr fontId="2"/>
  </si>
  <si>
    <t>〇報告対象となる年度における補助事業実施による二酸化炭素削減量（実績値）
　⇒ 『表2実績値（各回）』『二酸化炭素みなし削減量』
　  『 合計（太陽光発電、コージェネ含む、その他除く）』</t>
    <phoneticPr fontId="2"/>
  </si>
  <si>
    <t>【提出方法】</t>
    <rPh sb="1" eb="3">
      <t>テイシュツ</t>
    </rPh>
    <rPh sb="3" eb="5">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</si>
</sst>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176" formatCode="#,##0_ ;[Red]\-#,##0\ "/>
    <numFmt numFmtId="177" formatCode="0.0%"/>
    <numFmt numFmtId="178" formatCode="0.00_ ;[Red]\-0.00\ "/>
    <numFmt numFmtId="179" formatCode="#,##0.000;[Red]\-#,##0.000"/>
    <numFmt numFmtId="180" formatCode="0.0"/>
    <numFmt numFmtId="181" formatCode="#,##0.0;[Red]\-#,##0.0"/>
    <numFmt numFmtId="182" formatCode="#,##0.0_ ;[Red]\-#,##0.0\ "/>
    <numFmt numFmtId="183" formatCode="0.000"/>
    <numFmt numFmtId="184" formatCode="#,##0.0000"/>
    <numFmt numFmtId="185" formatCode="#,##0.000"/>
    <numFmt numFmtId="186" formatCode="0;;;@"/>
    <numFmt numFmtId="187" formatCode="0.0;&quot;▲ &quot;0.0"/>
    <numFmt numFmtId="188" formatCode="#,##0.0;&quot;▲ &quot;#,##0.0"/>
    <numFmt numFmtId="189" formatCode="0.0000"/>
    <numFmt numFmtId="190" formatCode="0.00000"/>
    <numFmt numFmtId="191" formatCode="General&quot;年&quot;"/>
  </numFmts>
  <fonts count="84">
    <font>
      <sz val="12"/>
      <color theme="1"/>
      <name val="Meiryo UI"/>
      <family val="2"/>
      <charset val="128"/>
      <scheme val="minor"/>
    </font>
    <font>
      <sz val="12"/>
      <color theme="1"/>
      <name val="Meiryo UI"/>
      <family val="2"/>
      <charset val="128"/>
      <scheme val="minor"/>
    </font>
    <font>
      <sz val="6"/>
      <name val="Meiryo UI"/>
      <family val="2"/>
      <charset val="128"/>
      <scheme val="minor"/>
    </font>
    <font>
      <sz val="11"/>
      <name val="ＭＳ Ｐゴシック"/>
      <family val="3"/>
      <charset val="128"/>
    </font>
    <font>
      <sz val="10.5"/>
      <color indexed="10"/>
      <name val="ＭＳ 明朝"/>
      <family val="1"/>
      <charset val="128"/>
    </font>
    <font>
      <sz val="10.5"/>
      <name val="ＭＳ 明朝"/>
      <family val="1"/>
      <charset val="128"/>
    </font>
    <font>
      <sz val="6"/>
      <name val="ＭＳ Ｐゴシック"/>
      <family val="3"/>
      <charset val="128"/>
    </font>
    <font>
      <sz val="11"/>
      <color rgb="FFFF0000"/>
      <name val="ＭＳ 明朝"/>
      <family val="3"/>
      <charset val="128"/>
    </font>
    <font>
      <sz val="11"/>
      <color theme="1"/>
      <name val="ＭＳ 明朝"/>
      <family val="3"/>
      <charset val="128"/>
    </font>
    <font>
      <sz val="10.5"/>
      <color indexed="8"/>
      <name val="ＭＳ 明朝"/>
      <family val="1"/>
      <charset val="128"/>
    </font>
    <font>
      <sz val="10"/>
      <color indexed="8"/>
      <name val="ＭＳ Ｐゴシック"/>
      <family val="3"/>
      <charset val="128"/>
    </font>
    <font>
      <sz val="11"/>
      <color indexed="8"/>
      <name val="ＭＳ Ｐゴシック"/>
      <family val="3"/>
      <charset val="128"/>
    </font>
    <font>
      <sz val="9"/>
      <color theme="1"/>
      <name val="ＭＳ Ｐゴシック"/>
      <family val="3"/>
      <charset val="128"/>
    </font>
    <font>
      <sz val="12"/>
      <color theme="1"/>
      <name val="ＭＳ Ｐゴシック"/>
      <family val="3"/>
      <charset val="128"/>
    </font>
    <font>
      <u/>
      <sz val="12"/>
      <color theme="10"/>
      <name val="Meiryo UI"/>
      <family val="2"/>
      <charset val="128"/>
      <scheme val="minor"/>
    </font>
    <font>
      <u/>
      <sz val="12"/>
      <color theme="11"/>
      <name val="Meiryo UI"/>
      <family val="2"/>
      <charset val="128"/>
      <scheme val="minor"/>
    </font>
    <font>
      <sz val="12"/>
      <color theme="1"/>
      <name val="ＭＳ ゴシック"/>
      <family val="3"/>
      <charset val="128"/>
    </font>
    <font>
      <sz val="11"/>
      <color theme="1"/>
      <name val="ＭＳ Ｐゴシック"/>
      <family val="3"/>
      <charset val="128"/>
    </font>
    <font>
      <b/>
      <sz val="12"/>
      <color rgb="FF000000"/>
      <name val="ＭＳ Ｐゴシック"/>
      <family val="3"/>
      <charset val="128"/>
    </font>
    <font>
      <sz val="12"/>
      <color rgb="FF000000"/>
      <name val="ＭＳ Ｐゴシック"/>
      <family val="3"/>
      <charset val="128"/>
    </font>
    <font>
      <sz val="8"/>
      <color theme="1"/>
      <name val="ＭＳ Ｐゴシック"/>
      <family val="3"/>
      <charset val="128"/>
    </font>
    <font>
      <sz val="10"/>
      <color theme="1"/>
      <name val="ＭＳ Ｐゴシック"/>
      <family val="3"/>
      <charset val="128"/>
    </font>
    <font>
      <b/>
      <sz val="14"/>
      <name val="ＭＳ Ｐゴシック"/>
      <family val="3"/>
      <charset val="128"/>
    </font>
    <font>
      <sz val="10.5"/>
      <color rgb="FFFF0000"/>
      <name val="ＭＳ 明朝"/>
      <family val="1"/>
      <charset val="128"/>
    </font>
    <font>
      <sz val="11"/>
      <color theme="1"/>
      <name val="ＭＳ ゴシック"/>
      <family val="3"/>
      <charset val="128"/>
    </font>
    <font>
      <sz val="12"/>
      <color theme="1"/>
      <name val="Meiryo UI"/>
      <family val="3"/>
      <charset val="128"/>
    </font>
    <font>
      <sz val="11"/>
      <color theme="1"/>
      <name val="Meiryo UI"/>
      <family val="3"/>
      <charset val="128"/>
    </font>
    <font>
      <sz val="9"/>
      <color rgb="FFFF0000"/>
      <name val="Meiryo UI"/>
      <family val="3"/>
      <charset val="128"/>
    </font>
    <font>
      <sz val="12"/>
      <color indexed="8"/>
      <name val="Meiryo UI"/>
      <family val="3"/>
      <charset val="128"/>
    </font>
    <font>
      <sz val="9"/>
      <color indexed="8"/>
      <name val="Meiryo UI"/>
      <family val="3"/>
      <charset val="128"/>
    </font>
    <font>
      <b/>
      <sz val="9"/>
      <color rgb="FFFF0000"/>
      <name val="Meiryo UI"/>
      <family val="3"/>
      <charset val="128"/>
    </font>
    <font>
      <sz val="11"/>
      <color indexed="8"/>
      <name val="Meiryo UI"/>
      <family val="3"/>
      <charset val="128"/>
    </font>
    <font>
      <sz val="9"/>
      <color rgb="FFFFFF00"/>
      <name val="Meiryo UI"/>
      <family val="3"/>
      <charset val="128"/>
    </font>
    <font>
      <sz val="6"/>
      <color indexed="8"/>
      <name val="Meiryo UI"/>
      <family val="3"/>
      <charset val="128"/>
    </font>
    <font>
      <sz val="9"/>
      <color theme="1"/>
      <name val="Meiryo UI"/>
      <family val="3"/>
      <charset val="128"/>
    </font>
    <font>
      <sz val="9"/>
      <color rgb="FF000000"/>
      <name val="Meiryo UI"/>
      <family val="3"/>
      <charset val="128"/>
    </font>
    <font>
      <sz val="9"/>
      <name val="Meiryo UI"/>
      <family val="3"/>
      <charset val="128"/>
    </font>
    <font>
      <sz val="12"/>
      <color rgb="FFFF0000"/>
      <name val="Meiryo UI"/>
      <family val="3"/>
      <charset val="128"/>
    </font>
    <font>
      <sz val="10"/>
      <color theme="1"/>
      <name val="Meiryo UI"/>
      <family val="3"/>
      <charset val="128"/>
    </font>
    <font>
      <sz val="8"/>
      <color indexed="8"/>
      <name val="Meiryo UI"/>
      <family val="3"/>
      <charset val="128"/>
    </font>
    <font>
      <sz val="6"/>
      <color theme="1"/>
      <name val="Meiryo UI"/>
      <family val="3"/>
      <charset val="128"/>
    </font>
    <font>
      <b/>
      <sz val="9"/>
      <color indexed="8"/>
      <name val="Meiryo UI"/>
      <family val="3"/>
      <charset val="128"/>
    </font>
    <font>
      <sz val="7"/>
      <color indexed="8"/>
      <name val="Meiryo UI"/>
      <family val="3"/>
      <charset val="128"/>
    </font>
    <font>
      <sz val="10"/>
      <color indexed="8"/>
      <name val="Meiryo UI"/>
      <family val="3"/>
      <charset val="128"/>
    </font>
    <font>
      <vertAlign val="superscript"/>
      <sz val="9"/>
      <color indexed="8"/>
      <name val="Meiryo UI"/>
      <family val="3"/>
      <charset val="128"/>
    </font>
    <font>
      <sz val="8"/>
      <color theme="1"/>
      <name val="Meiryo UI"/>
      <family val="3"/>
      <charset val="128"/>
    </font>
    <font>
      <b/>
      <sz val="10"/>
      <name val="Meiryo UI"/>
      <family val="3"/>
      <charset val="128"/>
    </font>
    <font>
      <b/>
      <sz val="12"/>
      <color indexed="8"/>
      <name val="Meiryo UI"/>
      <family val="3"/>
      <charset val="128"/>
    </font>
    <font>
      <b/>
      <sz val="9"/>
      <color theme="1"/>
      <name val="Meiryo UI"/>
      <family val="3"/>
      <charset val="128"/>
    </font>
    <font>
      <b/>
      <sz val="10"/>
      <color indexed="8"/>
      <name val="Meiryo UI"/>
      <family val="3"/>
      <charset val="128"/>
    </font>
    <font>
      <sz val="11"/>
      <color rgb="FFFFFF00"/>
      <name val="ＭＳ ゴシック"/>
      <family val="3"/>
      <charset val="128"/>
    </font>
    <font>
      <sz val="11"/>
      <color rgb="FFFF0000"/>
      <name val="ＭＳ ゴシック"/>
      <family val="3"/>
      <charset val="128"/>
    </font>
    <font>
      <u/>
      <sz val="11"/>
      <color rgb="FFFF0000"/>
      <name val="ＭＳ ゴシック"/>
      <family val="3"/>
      <charset val="128"/>
    </font>
    <font>
      <u/>
      <sz val="11"/>
      <color rgb="FFFFFF00"/>
      <name val="ＭＳ ゴシック"/>
      <family val="3"/>
      <charset val="128"/>
    </font>
    <font>
      <b/>
      <sz val="9"/>
      <color indexed="81"/>
      <name val="ＭＳ Ｐゴシック"/>
      <family val="3"/>
      <charset val="128"/>
    </font>
    <font>
      <sz val="6"/>
      <color theme="1"/>
      <name val="ＭＳ Ｐゴシック"/>
      <family val="3"/>
      <charset val="128"/>
    </font>
    <font>
      <sz val="7"/>
      <color theme="1"/>
      <name val="ＭＳ Ｐゴシック"/>
      <family val="3"/>
      <charset val="128"/>
    </font>
    <font>
      <sz val="10.5"/>
      <name val="ＭＳ 明朝"/>
      <family val="3"/>
      <charset val="128"/>
    </font>
    <font>
      <sz val="18"/>
      <color rgb="FFFF0000"/>
      <name val="Meiryo UI"/>
      <family val="3"/>
      <charset val="128"/>
    </font>
    <font>
      <b/>
      <sz val="18"/>
      <color indexed="8"/>
      <name val="Meiryo UI"/>
      <family val="3"/>
      <charset val="128"/>
    </font>
    <font>
      <sz val="16"/>
      <name val="Meiryo UI"/>
      <family val="3"/>
      <charset val="128"/>
    </font>
    <font>
      <sz val="14"/>
      <color indexed="8"/>
      <name val="Meiryo UI"/>
      <family val="3"/>
      <charset val="128"/>
    </font>
    <font>
      <b/>
      <u/>
      <sz val="11"/>
      <color rgb="FFFF0000"/>
      <name val="Meiryo UI"/>
      <family val="3"/>
      <charset val="128"/>
    </font>
    <font>
      <b/>
      <sz val="11"/>
      <color theme="1"/>
      <name val="Meiryo UI"/>
      <family val="3"/>
      <charset val="128"/>
    </font>
    <font>
      <sz val="9"/>
      <name val="ＭＳ 明朝"/>
      <family val="1"/>
      <charset val="128"/>
    </font>
    <font>
      <sz val="11"/>
      <color rgb="FFFF0000"/>
      <name val="Meiryo UI"/>
      <family val="3"/>
      <charset val="128"/>
    </font>
    <font>
      <b/>
      <sz val="9"/>
      <color rgb="FF000000"/>
      <name val="ＭＳ Ｐゴシック"/>
      <family val="2"/>
      <charset val="128"/>
    </font>
    <font>
      <sz val="11"/>
      <color rgb="FFFF0000"/>
      <name val="Meiryo UI"/>
      <family val="2"/>
      <charset val="128"/>
    </font>
    <font>
      <sz val="12"/>
      <color rgb="FFFF0000"/>
      <name val="ＭＳ ゴシック"/>
      <family val="3"/>
      <charset val="128"/>
    </font>
    <font>
      <sz val="9"/>
      <color theme="1"/>
      <name val="Meiryo UI"/>
      <family val="3"/>
      <charset val="128"/>
      <scheme val="minor"/>
    </font>
    <font>
      <sz val="9"/>
      <color theme="0"/>
      <name val="Meiryo UI"/>
      <family val="3"/>
      <charset val="128"/>
    </font>
    <font>
      <sz val="14"/>
      <color rgb="FF002060"/>
      <name val="ＭＳ ゴシック"/>
      <family val="2"/>
      <charset val="128"/>
    </font>
    <font>
      <sz val="12"/>
      <color rgb="FFFF0000"/>
      <name val="ＭＳ Ｐゴシック"/>
      <family val="3"/>
      <charset val="128"/>
    </font>
    <font>
      <sz val="10"/>
      <name val="Meiryo UI"/>
      <family val="3"/>
      <charset val="128"/>
    </font>
    <font>
      <b/>
      <sz val="14"/>
      <color theme="0"/>
      <name val="Meiryo UI"/>
      <family val="3"/>
      <charset val="128"/>
      <scheme val="minor"/>
    </font>
    <font>
      <sz val="9"/>
      <color theme="1"/>
      <name val="ＭＳ ゴシック"/>
      <family val="3"/>
      <charset val="128"/>
    </font>
    <font>
      <sz val="16"/>
      <color theme="1"/>
      <name val="Meiryo UI"/>
      <family val="2"/>
      <charset val="128"/>
      <scheme val="minor"/>
    </font>
    <font>
      <sz val="9"/>
      <color theme="1"/>
      <name val="Meiryo UI"/>
      <family val="2"/>
      <charset val="128"/>
      <scheme val="minor"/>
    </font>
    <font>
      <sz val="10"/>
      <color theme="1"/>
      <name val="Meiryo UI"/>
      <family val="2"/>
      <charset val="128"/>
      <scheme val="minor"/>
    </font>
    <font>
      <sz val="11"/>
      <color theme="1"/>
      <name val="Meiryo UI"/>
      <family val="3"/>
      <charset val="128"/>
      <scheme val="minor"/>
    </font>
    <font>
      <b/>
      <sz val="9"/>
      <color rgb="FF000000"/>
      <name val="MS P ゴシック"/>
      <charset val="128"/>
    </font>
    <font>
      <sz val="8"/>
      <name val="Meiryo UI"/>
      <family val="3"/>
      <charset val="128"/>
    </font>
    <font>
      <b/>
      <sz val="8"/>
      <color rgb="FF000000"/>
      <name val="Meiryo UI"/>
      <family val="3"/>
      <charset val="128"/>
    </font>
    <font>
      <sz val="13"/>
      <color theme="1"/>
      <name val="Meiryo UI"/>
      <family val="3"/>
      <charset val="128"/>
    </font>
  </fonts>
  <fills count="1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8" tint="0.79998168889431442"/>
        <bgColor rgb="FF000000"/>
      </patternFill>
    </fill>
    <fill>
      <patternFill patternType="solid">
        <fgColor theme="9" tint="-0.249977111117893"/>
        <bgColor indexed="64"/>
      </patternFill>
    </fill>
    <fill>
      <patternFill patternType="solid">
        <fgColor theme="8" tint="0.59999389629810485"/>
        <bgColor indexed="64"/>
      </patternFill>
    </fill>
  </fills>
  <borders count="24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top/>
      <bottom style="hair">
        <color auto="1"/>
      </bottom>
      <diagonal/>
    </border>
    <border>
      <left style="thin">
        <color auto="1"/>
      </left>
      <right/>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hair">
        <color auto="1"/>
      </bottom>
      <diagonal/>
    </border>
    <border>
      <left style="medium">
        <color auto="1"/>
      </left>
      <right/>
      <top style="hair">
        <color auto="1"/>
      </top>
      <bottom/>
      <diagonal/>
    </border>
    <border>
      <left style="hair">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hair">
        <color auto="1"/>
      </left>
      <right/>
      <top/>
      <bottom/>
      <diagonal/>
    </border>
    <border>
      <left style="medium">
        <color auto="1"/>
      </left>
      <right style="thin">
        <color auto="1"/>
      </right>
      <top/>
      <bottom/>
      <diagonal/>
    </border>
    <border>
      <left style="thin">
        <color auto="1"/>
      </left>
      <right/>
      <top/>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hair">
        <color auto="1"/>
      </top>
      <bottom style="thin">
        <color auto="1"/>
      </bottom>
      <diagonal/>
    </border>
    <border>
      <left style="thin">
        <color auto="1"/>
      </left>
      <right/>
      <top style="hair">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bottom/>
      <diagonal/>
    </border>
    <border>
      <left style="hair">
        <color auto="1"/>
      </left>
      <right style="hair">
        <color auto="1"/>
      </right>
      <top/>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diagonal/>
    </border>
    <border>
      <left style="thin">
        <color auto="1"/>
      </left>
      <right style="hair">
        <color auto="1"/>
      </right>
      <top style="thin">
        <color auto="1"/>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hair">
        <color auto="1"/>
      </top>
      <bottom/>
      <diagonal/>
    </border>
    <border>
      <left/>
      <right style="hair">
        <color auto="1"/>
      </right>
      <top/>
      <bottom style="hair">
        <color auto="1"/>
      </bottom>
      <diagonal/>
    </border>
    <border>
      <left style="hair">
        <color auto="1"/>
      </left>
      <right style="hair">
        <color auto="1"/>
      </right>
      <top style="hair">
        <color auto="1"/>
      </top>
      <bottom/>
      <diagonal/>
    </border>
    <border>
      <left style="thin">
        <color auto="1"/>
      </left>
      <right style="hair">
        <color auto="1"/>
      </right>
      <top/>
      <bottom style="thin">
        <color auto="1"/>
      </bottom>
      <diagonal/>
    </border>
    <border>
      <left style="hair">
        <color auto="1"/>
      </left>
      <right style="hair">
        <color auto="1"/>
      </right>
      <top/>
      <bottom style="hair">
        <color auto="1"/>
      </bottom>
      <diagonal/>
    </border>
    <border>
      <left style="thin">
        <color auto="1"/>
      </left>
      <right style="thin">
        <color auto="1"/>
      </right>
      <top/>
      <bottom style="hair">
        <color auto="1"/>
      </bottom>
      <diagonal/>
    </border>
    <border>
      <left/>
      <right style="thin">
        <color auto="1"/>
      </right>
      <top/>
      <bottom/>
      <diagonal/>
    </border>
    <border diagonalDown="1">
      <left style="thin">
        <color auto="1"/>
      </left>
      <right style="thin">
        <color auto="1"/>
      </right>
      <top style="hair">
        <color auto="1"/>
      </top>
      <bottom style="hair">
        <color auto="1"/>
      </bottom>
      <diagonal style="thin">
        <color auto="1"/>
      </diagonal>
    </border>
    <border diagonalDown="1">
      <left style="thin">
        <color auto="1"/>
      </left>
      <right style="thin">
        <color auto="1"/>
      </right>
      <top style="hair">
        <color auto="1"/>
      </top>
      <bottom style="thin">
        <color auto="1"/>
      </bottom>
      <diagonal style="thin">
        <color auto="1"/>
      </diagonal>
    </border>
    <border diagonalDown="1">
      <left style="thin">
        <color auto="1"/>
      </left>
      <right/>
      <top style="hair">
        <color auto="1"/>
      </top>
      <bottom style="hair">
        <color auto="1"/>
      </bottom>
      <diagonal style="thin">
        <color auto="1"/>
      </diagonal>
    </border>
    <border diagonalDown="1">
      <left style="thin">
        <color auto="1"/>
      </left>
      <right/>
      <top style="hair">
        <color auto="1"/>
      </top>
      <bottom style="thin">
        <color auto="1"/>
      </bottom>
      <diagonal style="thin">
        <color auto="1"/>
      </diagonal>
    </border>
    <border>
      <left/>
      <right/>
      <top/>
      <bottom style="hair">
        <color auto="1"/>
      </bottom>
      <diagonal/>
    </border>
    <border>
      <left style="thin">
        <color auto="1"/>
      </left>
      <right/>
      <top style="medium">
        <color auto="1"/>
      </top>
      <bottom style="medium">
        <color auto="1"/>
      </bottom>
      <diagonal/>
    </border>
    <border>
      <left/>
      <right style="thin">
        <color auto="1"/>
      </right>
      <top/>
      <bottom style="hair">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style="thin">
        <color theme="0"/>
      </bottom>
      <diagonal/>
    </border>
    <border>
      <left style="hair">
        <color auto="1"/>
      </left>
      <right style="thin">
        <color auto="1"/>
      </right>
      <top style="thin">
        <color theme="0"/>
      </top>
      <bottom/>
      <diagonal/>
    </border>
    <border>
      <left style="medium">
        <color auto="1"/>
      </left>
      <right style="thin">
        <color auto="1"/>
      </right>
      <top/>
      <bottom style="medium">
        <color auto="1"/>
      </bottom>
      <diagonal/>
    </border>
    <border>
      <left/>
      <right style="hair">
        <color auto="1"/>
      </right>
      <top style="thin">
        <color auto="1"/>
      </top>
      <bottom/>
      <diagonal/>
    </border>
    <border>
      <left/>
      <right/>
      <top style="medium">
        <color auto="1"/>
      </top>
      <bottom/>
      <diagonal/>
    </border>
    <border>
      <left/>
      <right/>
      <top style="medium">
        <color indexed="64"/>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hair">
        <color auto="1"/>
      </left>
      <right/>
      <top/>
      <bottom style="hair">
        <color auto="1"/>
      </bottom>
      <diagonal/>
    </border>
    <border>
      <left/>
      <right/>
      <top style="hair">
        <color auto="1"/>
      </top>
      <bottom style="hair">
        <color auto="1"/>
      </bottom>
      <diagonal/>
    </border>
    <border diagonalDown="1">
      <left style="thin">
        <color auto="1"/>
      </left>
      <right style="hair">
        <color auto="1"/>
      </right>
      <top style="hair">
        <color auto="1"/>
      </top>
      <bottom style="hair">
        <color auto="1"/>
      </bottom>
      <diagonal style="thin">
        <color auto="1"/>
      </diagonal>
    </border>
    <border>
      <left style="thin">
        <color auto="1"/>
      </left>
      <right style="medium">
        <color auto="1"/>
      </right>
      <top/>
      <bottom style="hair">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bottom style="medium">
        <color indexed="64"/>
      </bottom>
      <diagonal/>
    </border>
    <border>
      <left style="medium">
        <color indexed="64"/>
      </left>
      <right style="thin">
        <color auto="1"/>
      </right>
      <top style="thin">
        <color auto="1"/>
      </top>
      <bottom/>
      <diagonal/>
    </border>
    <border>
      <left style="medium">
        <color indexed="64"/>
      </left>
      <right style="thin">
        <color auto="1"/>
      </right>
      <top style="medium">
        <color indexed="64"/>
      </top>
      <bottom/>
      <diagonal/>
    </border>
    <border>
      <left style="medium">
        <color auto="1"/>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diagonalDown="1">
      <left style="thin">
        <color auto="1"/>
      </left>
      <right style="thin">
        <color auto="1"/>
      </right>
      <top/>
      <bottom style="hair">
        <color auto="1"/>
      </bottom>
      <diagonal style="thin">
        <color auto="1"/>
      </diagonal>
    </border>
    <border diagonalDown="1">
      <left style="thin">
        <color auto="1"/>
      </left>
      <right/>
      <top/>
      <bottom style="hair">
        <color auto="1"/>
      </bottom>
      <diagonal style="thin">
        <color auto="1"/>
      </diagonal>
    </border>
    <border diagonalDown="1">
      <left style="thin">
        <color auto="1"/>
      </left>
      <right style="thin">
        <color auto="1"/>
      </right>
      <top style="hair">
        <color auto="1"/>
      </top>
      <bottom/>
      <diagonal style="thin">
        <color auto="1"/>
      </diagonal>
    </border>
    <border diagonalDown="1">
      <left style="thin">
        <color auto="1"/>
      </left>
      <right/>
      <top style="hair">
        <color auto="1"/>
      </top>
      <bottom/>
      <diagonal style="thin">
        <color auto="1"/>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auto="1"/>
      </bottom>
      <diagonal/>
    </border>
    <border>
      <left style="hair">
        <color auto="1"/>
      </left>
      <right/>
      <top style="medium">
        <color auto="1"/>
      </top>
      <bottom style="thin">
        <color auto="1"/>
      </bottom>
      <diagonal/>
    </border>
    <border>
      <left style="thin">
        <color auto="1"/>
      </left>
      <right style="hair">
        <color auto="1"/>
      </right>
      <top style="medium">
        <color auto="1"/>
      </top>
      <bottom style="thin">
        <color auto="1"/>
      </bottom>
      <diagonal/>
    </border>
    <border>
      <left style="medium">
        <color auto="1"/>
      </left>
      <right style="hair">
        <color auto="1"/>
      </right>
      <top style="thin">
        <color auto="1"/>
      </top>
      <bottom style="hair">
        <color auto="1"/>
      </bottom>
      <diagonal/>
    </border>
    <border>
      <left style="medium">
        <color auto="1"/>
      </left>
      <right style="hair">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hair">
        <color auto="1"/>
      </right>
      <top style="hair">
        <color auto="1"/>
      </top>
      <bottom style="thin">
        <color auto="1"/>
      </bottom>
      <diagonal/>
    </border>
    <border>
      <left style="medium">
        <color auto="1"/>
      </left>
      <right style="hair">
        <color auto="1"/>
      </right>
      <top style="thin">
        <color auto="1"/>
      </top>
      <bottom style="thin">
        <color auto="1"/>
      </bottom>
      <diagonal/>
    </border>
    <border>
      <left style="thin">
        <color auto="1"/>
      </left>
      <right style="medium">
        <color auto="1"/>
      </right>
      <top style="thin">
        <color auto="1"/>
      </top>
      <bottom style="hair">
        <color auto="1"/>
      </bottom>
      <diagonal/>
    </border>
    <border>
      <left style="medium">
        <color auto="1"/>
      </left>
      <right style="hair">
        <color auto="1"/>
      </right>
      <top style="thin">
        <color auto="1"/>
      </top>
      <bottom/>
      <diagonal/>
    </border>
    <border>
      <left style="medium">
        <color auto="1"/>
      </left>
      <right style="hair">
        <color auto="1"/>
      </right>
      <top/>
      <bottom/>
      <diagonal/>
    </border>
    <border>
      <left style="medium">
        <color auto="1"/>
      </left>
      <right style="hair">
        <color auto="1"/>
      </right>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thin">
        <color auto="1"/>
      </left>
      <right style="thin">
        <color auto="1"/>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thin">
        <color auto="1"/>
      </left>
      <right style="thin">
        <color auto="1"/>
      </right>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diagonal/>
    </border>
    <border>
      <left style="thin">
        <color auto="1"/>
      </left>
      <right style="medium">
        <color auto="1"/>
      </right>
      <top style="hair">
        <color auto="1"/>
      </top>
      <bottom/>
      <diagonal/>
    </border>
    <border>
      <left style="thin">
        <color auto="1"/>
      </left>
      <right style="medium">
        <color auto="1"/>
      </right>
      <top style="hair">
        <color auto="1"/>
      </top>
      <bottom style="medium">
        <color auto="1"/>
      </bottom>
      <diagonal/>
    </border>
    <border>
      <left style="medium">
        <color auto="1"/>
      </left>
      <right style="hair">
        <color auto="1"/>
      </right>
      <top/>
      <bottom style="medium">
        <color auto="1"/>
      </bottom>
      <diagonal/>
    </border>
    <border>
      <left/>
      <right style="hair">
        <color auto="1"/>
      </right>
      <top/>
      <bottom style="medium">
        <color auto="1"/>
      </bottom>
      <diagonal/>
    </border>
    <border diagonalDown="1">
      <left style="thin">
        <color auto="1"/>
      </left>
      <right style="medium">
        <color auto="1"/>
      </right>
      <top style="thin">
        <color auto="1"/>
      </top>
      <bottom/>
      <diagonal style="thin">
        <color auto="1"/>
      </diagonal>
    </border>
    <border diagonalDown="1">
      <left style="thin">
        <color auto="1"/>
      </left>
      <right style="medium">
        <color auto="1"/>
      </right>
      <top/>
      <bottom/>
      <diagonal style="thin">
        <color auto="1"/>
      </diagonal>
    </border>
    <border diagonalDown="1">
      <left style="thin">
        <color auto="1"/>
      </left>
      <right style="medium">
        <color auto="1"/>
      </right>
      <top/>
      <bottom style="thin">
        <color auto="1"/>
      </bottom>
      <diagonal style="thin">
        <color auto="1"/>
      </diagonal>
    </border>
    <border>
      <left style="thin">
        <color auto="1"/>
      </left>
      <right style="hair">
        <color auto="1"/>
      </right>
      <top style="thin">
        <color auto="1"/>
      </top>
      <bottom style="medium">
        <color auto="1"/>
      </bottom>
      <diagonal/>
    </border>
    <border>
      <left/>
      <right style="thin">
        <color auto="1"/>
      </right>
      <top style="medium">
        <color auto="1"/>
      </top>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style="thin">
        <color auto="1"/>
      </left>
      <right/>
      <top style="medium">
        <color auto="1"/>
      </top>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auto="1"/>
      </bottom>
      <diagonal/>
    </border>
    <border diagonalDown="1">
      <left style="hair">
        <color auto="1"/>
      </left>
      <right style="medium">
        <color auto="1"/>
      </right>
      <top style="thin">
        <color auto="1"/>
      </top>
      <bottom style="hair">
        <color auto="1"/>
      </bottom>
      <diagonal style="thin">
        <color auto="1"/>
      </diagonal>
    </border>
    <border diagonalDown="1">
      <left style="hair">
        <color auto="1"/>
      </left>
      <right style="medium">
        <color auto="1"/>
      </right>
      <top style="hair">
        <color auto="1"/>
      </top>
      <bottom style="hair">
        <color auto="1"/>
      </bottom>
      <diagonal style="thin">
        <color auto="1"/>
      </diagonal>
    </border>
    <border>
      <left style="medium">
        <color auto="1"/>
      </left>
      <right/>
      <top style="hair">
        <color auto="1"/>
      </top>
      <bottom style="thin">
        <color auto="1"/>
      </bottom>
      <diagonal/>
    </border>
    <border diagonalDown="1">
      <left style="hair">
        <color auto="1"/>
      </left>
      <right style="medium">
        <color auto="1"/>
      </right>
      <top style="hair">
        <color auto="1"/>
      </top>
      <bottom style="thin">
        <color auto="1"/>
      </bottom>
      <diagonal style="thin">
        <color auto="1"/>
      </diagonal>
    </border>
    <border>
      <left style="hair">
        <color auto="1"/>
      </left>
      <right style="medium">
        <color auto="1"/>
      </right>
      <top/>
      <bottom style="thin">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diagonalDown="1">
      <left style="hair">
        <color auto="1"/>
      </left>
      <right style="hair">
        <color auto="1"/>
      </right>
      <top style="hair">
        <color auto="1"/>
      </top>
      <bottom style="hair">
        <color auto="1"/>
      </bottom>
      <diagonal style="thin">
        <color auto="1"/>
      </diagonal>
    </border>
    <border>
      <left style="hair">
        <color auto="1"/>
      </left>
      <right style="medium">
        <color auto="1"/>
      </right>
      <top style="hair">
        <color auto="1"/>
      </top>
      <bottom style="medium">
        <color auto="1"/>
      </bottom>
      <diagonal/>
    </border>
    <border diagonalDown="1">
      <left style="hair">
        <color auto="1"/>
      </left>
      <right style="medium">
        <color auto="1"/>
      </right>
      <top/>
      <bottom style="hair">
        <color auto="1"/>
      </bottom>
      <diagonal style="thin">
        <color auto="1"/>
      </diagonal>
    </border>
    <border>
      <left style="hair">
        <color auto="1"/>
      </left>
      <right style="medium">
        <color auto="1"/>
      </right>
      <top style="hair">
        <color auto="1"/>
      </top>
      <bottom/>
      <diagonal/>
    </border>
    <border>
      <left/>
      <right style="hair">
        <color auto="1"/>
      </right>
      <top style="medium">
        <color auto="1"/>
      </top>
      <bottom style="hair">
        <color auto="1"/>
      </bottom>
      <diagonal/>
    </border>
    <border>
      <left/>
      <right style="hair">
        <color auto="1"/>
      </right>
      <top style="hair">
        <color auto="1"/>
      </top>
      <bottom/>
      <diagonal/>
    </border>
    <border>
      <left style="hair">
        <color auto="1"/>
      </left>
      <right style="medium">
        <color auto="1"/>
      </right>
      <top/>
      <bottom style="hair">
        <color auto="1"/>
      </bottom>
      <diagonal/>
    </border>
    <border>
      <left style="hair">
        <color auto="1"/>
      </left>
      <right/>
      <top style="medium">
        <color auto="1"/>
      </top>
      <bottom style="hair">
        <color auto="1"/>
      </bottom>
      <diagonal/>
    </border>
    <border>
      <left style="hair">
        <color auto="1"/>
      </left>
      <right/>
      <top style="hair">
        <color auto="1"/>
      </top>
      <bottom style="medium">
        <color auto="1"/>
      </bottom>
      <diagonal/>
    </border>
    <border>
      <left style="hair">
        <color auto="1"/>
      </left>
      <right/>
      <top style="hair">
        <color auto="1"/>
      </top>
      <bottom/>
      <diagonal/>
    </border>
    <border diagonalDown="1">
      <left/>
      <right style="hair">
        <color auto="1"/>
      </right>
      <top style="hair">
        <color auto="1"/>
      </top>
      <bottom style="hair">
        <color auto="1"/>
      </bottom>
      <diagonal style="thin">
        <color auto="1"/>
      </diagonal>
    </border>
    <border diagonalDown="1">
      <left style="medium">
        <color auto="1"/>
      </left>
      <right style="hair">
        <color auto="1"/>
      </right>
      <top style="hair">
        <color auto="1"/>
      </top>
      <bottom style="hair">
        <color auto="1"/>
      </bottom>
      <diagonal style="thin">
        <color auto="1"/>
      </diagonal>
    </border>
    <border diagonalDown="1">
      <left style="hair">
        <color auto="1"/>
      </left>
      <right/>
      <top style="hair">
        <color auto="1"/>
      </top>
      <bottom style="hair">
        <color auto="1"/>
      </bottom>
      <diagonal style="thin">
        <color auto="1"/>
      </diagonal>
    </border>
    <border>
      <left/>
      <right style="medium">
        <color auto="1"/>
      </right>
      <top/>
      <bottom style="hair">
        <color auto="1"/>
      </bottom>
      <diagonal/>
    </border>
    <border>
      <left/>
      <right style="medium">
        <color auto="1"/>
      </right>
      <top style="hair">
        <color auto="1"/>
      </top>
      <bottom style="thin">
        <color auto="1"/>
      </bottom>
      <diagonal/>
    </border>
    <border>
      <left/>
      <right style="medium">
        <color auto="1"/>
      </right>
      <top style="hair">
        <color auto="1"/>
      </top>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diagonalDown="1">
      <left style="medium">
        <color auto="1"/>
      </left>
      <right style="thin">
        <color auto="1"/>
      </right>
      <top/>
      <bottom style="hair">
        <color auto="1"/>
      </bottom>
      <diagonal style="thin">
        <color auto="1"/>
      </diagonal>
    </border>
    <border diagonalDown="1">
      <left style="thin">
        <color auto="1"/>
      </left>
      <right style="medium">
        <color auto="1"/>
      </right>
      <top/>
      <bottom style="hair">
        <color auto="1"/>
      </bottom>
      <diagonal style="thin">
        <color auto="1"/>
      </diagonal>
    </border>
    <border diagonalDown="1">
      <left style="medium">
        <color auto="1"/>
      </left>
      <right style="thin">
        <color auto="1"/>
      </right>
      <top style="hair">
        <color auto="1"/>
      </top>
      <bottom/>
      <diagonal style="thin">
        <color auto="1"/>
      </diagonal>
    </border>
    <border diagonalDown="1">
      <left style="thin">
        <color auto="1"/>
      </left>
      <right style="medium">
        <color auto="1"/>
      </right>
      <top style="hair">
        <color auto="1"/>
      </top>
      <bottom/>
      <diagonal style="thin">
        <color auto="1"/>
      </diagonal>
    </border>
    <border>
      <left style="medium">
        <color auto="1"/>
      </left>
      <right style="thin">
        <color auto="1"/>
      </right>
      <top/>
      <bottom style="hair">
        <color auto="1"/>
      </bottom>
      <diagonal/>
    </border>
    <border diagonalDown="1">
      <left style="medium">
        <color auto="1"/>
      </left>
      <right style="thin">
        <color auto="1"/>
      </right>
      <top style="hair">
        <color auto="1"/>
      </top>
      <bottom style="hair">
        <color auto="1"/>
      </bottom>
      <diagonal style="thin">
        <color auto="1"/>
      </diagonal>
    </border>
    <border diagonalDown="1">
      <left style="thin">
        <color auto="1"/>
      </left>
      <right style="medium">
        <color auto="1"/>
      </right>
      <top style="hair">
        <color auto="1"/>
      </top>
      <bottom style="hair">
        <color auto="1"/>
      </bottom>
      <diagonal style="thin">
        <color auto="1"/>
      </diagonal>
    </border>
    <border>
      <left style="medium">
        <color auto="1"/>
      </left>
      <right style="thin">
        <color auto="1"/>
      </right>
      <top style="hair">
        <color auto="1"/>
      </top>
      <bottom/>
      <diagonal/>
    </border>
    <border diagonalDown="1">
      <left style="medium">
        <color auto="1"/>
      </left>
      <right style="thin">
        <color auto="1"/>
      </right>
      <top style="hair">
        <color auto="1"/>
      </top>
      <bottom style="thin">
        <color auto="1"/>
      </bottom>
      <diagonal style="thin">
        <color auto="1"/>
      </diagonal>
    </border>
    <border diagonalDown="1">
      <left style="thin">
        <color auto="1"/>
      </left>
      <right style="medium">
        <color auto="1"/>
      </right>
      <top style="hair">
        <color auto="1"/>
      </top>
      <bottom style="thin">
        <color auto="1"/>
      </bottom>
      <diagonal style="thin">
        <color auto="1"/>
      </diagonal>
    </border>
    <border diagonalDown="1">
      <left style="medium">
        <color auto="1"/>
      </left>
      <right/>
      <top style="hair">
        <color auto="1"/>
      </top>
      <bottom style="hair">
        <color auto="1"/>
      </bottom>
      <diagonal style="thin">
        <color auto="1"/>
      </diagonal>
    </border>
    <border diagonalDown="1">
      <left style="medium">
        <color auto="1"/>
      </left>
      <right/>
      <top style="hair">
        <color auto="1"/>
      </top>
      <bottom style="thin">
        <color auto="1"/>
      </bottom>
      <diagonal style="thin">
        <color auto="1"/>
      </diagonal>
    </border>
    <border diagonalDown="1">
      <left style="medium">
        <color auto="1"/>
      </left>
      <right/>
      <top/>
      <bottom style="hair">
        <color auto="1"/>
      </bottom>
      <diagonal style="thin">
        <color auto="1"/>
      </diagonal>
    </border>
    <border diagonalDown="1">
      <left style="medium">
        <color auto="1"/>
      </left>
      <right/>
      <top style="hair">
        <color auto="1"/>
      </top>
      <bottom/>
      <diagonal style="thin">
        <color auto="1"/>
      </diagonal>
    </border>
    <border diagonalDown="1">
      <left style="hair">
        <color auto="1"/>
      </left>
      <right/>
      <top/>
      <bottom style="hair">
        <color auto="1"/>
      </bottom>
      <diagonal style="thin">
        <color auto="1"/>
      </diagonal>
    </border>
    <border>
      <left style="medium">
        <color rgb="FFFF0000"/>
      </left>
      <right style="medium">
        <color rgb="FFFF0000"/>
      </right>
      <top style="medium">
        <color rgb="FFFF0000"/>
      </top>
      <bottom style="hair">
        <color auto="1"/>
      </bottom>
      <diagonal/>
    </border>
    <border>
      <left style="medium">
        <color rgb="FFFF0000"/>
      </left>
      <right style="medium">
        <color rgb="FFFF0000"/>
      </right>
      <top style="hair">
        <color auto="1"/>
      </top>
      <bottom style="hair">
        <color auto="1"/>
      </bottom>
      <diagonal/>
    </border>
    <border>
      <left style="medium">
        <color rgb="FFFF0000"/>
      </left>
      <right style="medium">
        <color rgb="FFFF0000"/>
      </right>
      <top style="hair">
        <color auto="1"/>
      </top>
      <bottom style="medium">
        <color auto="1"/>
      </bottom>
      <diagonal/>
    </border>
    <border>
      <left style="medium">
        <color rgb="FFFF0000"/>
      </left>
      <right style="medium">
        <color rgb="FFFF0000"/>
      </right>
      <top/>
      <bottom style="hair">
        <color auto="1"/>
      </bottom>
      <diagonal/>
    </border>
    <border>
      <left style="medium">
        <color rgb="FFFF0000"/>
      </left>
      <right style="medium">
        <color rgb="FFFF0000"/>
      </right>
      <top style="hair">
        <color auto="1"/>
      </top>
      <bottom style="medium">
        <color rgb="FFFF0000"/>
      </bottom>
      <diagonal/>
    </border>
    <border>
      <left style="hair">
        <color auto="1"/>
      </left>
      <right/>
      <top/>
      <bottom style="medium">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auto="1"/>
      </bottom>
      <diagonal/>
    </border>
    <border>
      <left style="medium">
        <color rgb="FFFF0000"/>
      </left>
      <right style="medium">
        <color rgb="FFFF0000"/>
      </right>
      <top style="hair">
        <color auto="1"/>
      </top>
      <bottom style="thin">
        <color auto="1"/>
      </bottom>
      <diagonal/>
    </border>
    <border>
      <left style="medium">
        <color rgb="FFFF0000"/>
      </left>
      <right style="medium">
        <color rgb="FFFF0000"/>
      </right>
      <top style="thin">
        <color auto="1"/>
      </top>
      <bottom style="thin">
        <color auto="1"/>
      </bottom>
      <diagonal/>
    </border>
    <border>
      <left style="medium">
        <color rgb="FFFF0000"/>
      </left>
      <right style="medium">
        <color rgb="FFFF0000"/>
      </right>
      <top style="hair">
        <color auto="1"/>
      </top>
      <bottom/>
      <diagonal/>
    </border>
    <border>
      <left style="medium">
        <color rgb="FFFF0000"/>
      </left>
      <right style="medium">
        <color rgb="FFFF0000"/>
      </right>
      <top style="medium">
        <color auto="1"/>
      </top>
      <bottom style="medium">
        <color rgb="FFFF0000"/>
      </bottom>
      <diagonal/>
    </border>
    <border>
      <left style="hair">
        <color auto="1"/>
      </left>
      <right style="medium">
        <color auto="1"/>
      </right>
      <top style="thin">
        <color auto="1"/>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hair">
        <color auto="1"/>
      </left>
      <right style="medium">
        <color auto="1"/>
      </right>
      <top/>
      <bottom/>
      <diagonal/>
    </border>
    <border>
      <left/>
      <right/>
      <top style="thin">
        <color auto="1"/>
      </top>
      <bottom style="hair">
        <color auto="1"/>
      </bottom>
      <diagonal/>
    </border>
  </borders>
  <cellStyleXfs count="14">
    <xf numFmtId="0" fontId="0" fillId="0" borderId="0"/>
    <xf numFmtId="38" fontId="1" fillId="0" borderId="0" applyFont="0" applyFill="0" applyBorder="0" applyAlignment="0" applyProtection="0"/>
    <xf numFmtId="6" fontId="1" fillId="0" borderId="0" applyFont="0" applyFill="0" applyBorder="0" applyAlignment="0" applyProtection="0"/>
    <xf numFmtId="9" fontId="1" fillId="0" borderId="0" applyFont="0" applyFill="0" applyBorder="0" applyAlignment="0" applyProtection="0"/>
    <xf numFmtId="0" fontId="3" fillId="0" borderId="0"/>
    <xf numFmtId="38" fontId="11" fillId="0" borderId="0" applyFont="0" applyFill="0" applyBorder="0" applyAlignment="0" applyProtection="0">
      <alignment vertical="center"/>
    </xf>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0"/>
    <xf numFmtId="0" fontId="14" fillId="0" borderId="0" applyNumberFormat="0" applyFill="0" applyBorder="0" applyAlignment="0" applyProtection="0"/>
  </cellStyleXfs>
  <cellXfs count="1329">
    <xf numFmtId="0" fontId="0" fillId="0" borderId="0" xfId="0"/>
    <xf numFmtId="0" fontId="5" fillId="2" borderId="0" xfId="4" applyFont="1" applyFill="1" applyAlignment="1">
      <alignment vertical="center"/>
    </xf>
    <xf numFmtId="0" fontId="5" fillId="2" borderId="0" xfId="4" applyFont="1" applyFill="1" applyAlignment="1">
      <alignment horizontal="right" vertical="center"/>
    </xf>
    <xf numFmtId="0" fontId="13" fillId="0" borderId="0" xfId="0" applyFont="1"/>
    <xf numFmtId="0" fontId="12" fillId="0" borderId="0" xfId="0" applyFont="1"/>
    <xf numFmtId="0" fontId="12" fillId="0" borderId="0" xfId="0" applyFont="1" applyAlignment="1">
      <alignment horizontal="justify" vertical="center" wrapText="1"/>
    </xf>
    <xf numFmtId="0" fontId="16" fillId="0" borderId="0" xfId="0" applyFont="1"/>
    <xf numFmtId="0" fontId="17" fillId="0" borderId="0" xfId="0" applyFont="1" applyAlignment="1">
      <alignment vertical="center"/>
    </xf>
    <xf numFmtId="0" fontId="18" fillId="0" borderId="0" xfId="0" applyFont="1" applyAlignment="1">
      <alignment vertical="center"/>
    </xf>
    <xf numFmtId="0" fontId="20" fillId="0" borderId="0" xfId="0" applyFont="1" applyAlignment="1">
      <alignment horizontal="justify" vertical="center" wrapText="1"/>
    </xf>
    <xf numFmtId="0" fontId="13" fillId="0" borderId="0" xfId="0" applyFont="1" applyAlignment="1">
      <alignment vertical="center"/>
    </xf>
    <xf numFmtId="0" fontId="13" fillId="0" borderId="0" xfId="0" applyFont="1" applyAlignment="1">
      <alignment horizontal="center" vertical="center"/>
    </xf>
    <xf numFmtId="0" fontId="21" fillId="0" borderId="10" xfId="0" applyFont="1" applyBorder="1" applyAlignment="1">
      <alignment horizontal="center" vertical="center"/>
    </xf>
    <xf numFmtId="0" fontId="21" fillId="0" borderId="68" xfId="0" applyFont="1" applyBorder="1" applyAlignment="1">
      <alignment horizontal="center" vertical="center"/>
    </xf>
    <xf numFmtId="0" fontId="21" fillId="0" borderId="56" xfId="0" applyFont="1" applyBorder="1" applyAlignment="1">
      <alignment horizontal="center" vertical="center"/>
    </xf>
    <xf numFmtId="0" fontId="21" fillId="0" borderId="0" xfId="0" applyFont="1" applyAlignment="1">
      <alignment vertical="center"/>
    </xf>
    <xf numFmtId="0" fontId="21" fillId="0" borderId="87" xfId="0" applyFont="1" applyBorder="1" applyAlignment="1">
      <alignment vertical="center"/>
    </xf>
    <xf numFmtId="0" fontId="21" fillId="0" borderId="103" xfId="0" applyFont="1" applyBorder="1" applyAlignment="1">
      <alignment vertical="center"/>
    </xf>
    <xf numFmtId="0" fontId="21" fillId="0" borderId="14" xfId="0" applyFont="1" applyBorder="1" applyAlignment="1">
      <alignment vertical="center"/>
    </xf>
    <xf numFmtId="0" fontId="21" fillId="0" borderId="37" xfId="0" applyFont="1" applyBorder="1" applyAlignment="1">
      <alignment vertical="center"/>
    </xf>
    <xf numFmtId="0" fontId="21" fillId="0" borderId="26" xfId="0" applyFont="1" applyBorder="1" applyAlignment="1">
      <alignment vertical="center"/>
    </xf>
    <xf numFmtId="0" fontId="21" fillId="0" borderId="101" xfId="0" applyFont="1" applyBorder="1" applyAlignment="1">
      <alignment vertical="center"/>
    </xf>
    <xf numFmtId="0" fontId="21" fillId="0" borderId="110" xfId="0" applyFont="1" applyBorder="1" applyAlignment="1">
      <alignment vertical="center"/>
    </xf>
    <xf numFmtId="0" fontId="21" fillId="0" borderId="102" xfId="0" applyFont="1" applyBorder="1" applyAlignment="1">
      <alignment vertical="center"/>
    </xf>
    <xf numFmtId="0" fontId="21" fillId="0" borderId="108" xfId="0" applyFont="1" applyBorder="1" applyAlignment="1">
      <alignment vertical="center"/>
    </xf>
    <xf numFmtId="0" fontId="21" fillId="0" borderId="88" xfId="0" applyFont="1" applyBorder="1" applyAlignment="1">
      <alignment vertical="center"/>
    </xf>
    <xf numFmtId="0" fontId="21" fillId="0" borderId="89" xfId="0" applyFont="1" applyBorder="1" applyAlignment="1">
      <alignment vertical="center"/>
    </xf>
    <xf numFmtId="0" fontId="21" fillId="0" borderId="111" xfId="0" applyFont="1" applyBorder="1" applyAlignment="1">
      <alignment vertical="center"/>
    </xf>
    <xf numFmtId="0" fontId="21" fillId="0" borderId="112" xfId="0" applyFont="1" applyBorder="1" applyAlignment="1">
      <alignment vertical="center"/>
    </xf>
    <xf numFmtId="0" fontId="21" fillId="0" borderId="113" xfId="0" applyFont="1" applyBorder="1" applyAlignment="1">
      <alignment vertical="center"/>
    </xf>
    <xf numFmtId="0" fontId="21" fillId="0" borderId="21" xfId="0" applyFont="1" applyBorder="1" applyAlignment="1">
      <alignment vertical="center"/>
    </xf>
    <xf numFmtId="0" fontId="21" fillId="0" borderId="93" xfId="0" applyFont="1" applyBorder="1" applyAlignment="1">
      <alignment vertical="center"/>
    </xf>
    <xf numFmtId="0" fontId="21" fillId="0" borderId="114" xfId="0" applyFont="1" applyBorder="1" applyAlignment="1">
      <alignment vertical="center"/>
    </xf>
    <xf numFmtId="0" fontId="21" fillId="0" borderId="115" xfId="0" applyFont="1" applyBorder="1" applyAlignment="1">
      <alignment vertical="center"/>
    </xf>
    <xf numFmtId="0" fontId="21" fillId="0" borderId="15" xfId="0" applyFont="1" applyBorder="1" applyAlignment="1">
      <alignment vertical="center"/>
    </xf>
    <xf numFmtId="0" fontId="21" fillId="0" borderId="20" xfId="0" applyFont="1" applyBorder="1" applyAlignment="1">
      <alignment vertical="center"/>
    </xf>
    <xf numFmtId="0" fontId="21" fillId="0" borderId="55" xfId="0" applyFont="1" applyBorder="1" applyAlignment="1">
      <alignment vertical="center"/>
    </xf>
    <xf numFmtId="0" fontId="13" fillId="0" borderId="100" xfId="0" applyFont="1" applyBorder="1" applyAlignment="1">
      <alignment vertical="center"/>
    </xf>
    <xf numFmtId="0" fontId="13" fillId="0" borderId="112" xfId="0" applyFont="1" applyBorder="1" applyAlignment="1">
      <alignment vertical="center"/>
    </xf>
    <xf numFmtId="0" fontId="13" fillId="0" borderId="21" xfId="0" applyFont="1" applyBorder="1" applyAlignment="1">
      <alignment vertical="center"/>
    </xf>
    <xf numFmtId="0" fontId="21" fillId="0" borderId="65" xfId="0" applyFont="1" applyBorder="1" applyAlignment="1">
      <alignment vertical="center"/>
    </xf>
    <xf numFmtId="0" fontId="21" fillId="0" borderId="57" xfId="0" applyFont="1" applyBorder="1" applyAlignment="1">
      <alignment vertical="center"/>
    </xf>
    <xf numFmtId="0" fontId="21" fillId="0" borderId="116" xfId="0" applyFont="1" applyBorder="1" applyAlignment="1">
      <alignment vertical="center"/>
    </xf>
    <xf numFmtId="0" fontId="21" fillId="0" borderId="117" xfId="0" applyFont="1" applyBorder="1" applyAlignment="1">
      <alignment vertical="center"/>
    </xf>
    <xf numFmtId="0" fontId="21" fillId="0" borderId="93" xfId="0" applyFont="1" applyBorder="1" applyAlignment="1">
      <alignment vertical="top" wrapText="1"/>
    </xf>
    <xf numFmtId="0" fontId="21" fillId="0" borderId="114" xfId="0" applyFont="1" applyBorder="1" applyAlignment="1">
      <alignment vertical="center" wrapText="1"/>
    </xf>
    <xf numFmtId="0" fontId="21" fillId="0" borderId="115" xfId="0" applyFont="1" applyBorder="1" applyAlignment="1">
      <alignment vertical="center" wrapText="1"/>
    </xf>
    <xf numFmtId="0" fontId="21" fillId="0" borderId="15" xfId="0" applyFont="1" applyBorder="1" applyAlignment="1">
      <alignment horizontal="left" vertical="center"/>
    </xf>
    <xf numFmtId="0" fontId="21" fillId="0" borderId="88" xfId="0" applyFont="1" applyBorder="1" applyAlignment="1">
      <alignment vertical="top" wrapText="1"/>
    </xf>
    <xf numFmtId="0" fontId="13" fillId="0" borderId="87" xfId="0" applyFont="1" applyBorder="1" applyAlignment="1">
      <alignment vertical="center" wrapText="1"/>
    </xf>
    <xf numFmtId="0" fontId="13" fillId="0" borderId="89" xfId="0" applyFont="1" applyBorder="1" applyAlignment="1">
      <alignment vertical="center" wrapText="1"/>
    </xf>
    <xf numFmtId="0" fontId="21" fillId="0" borderId="14" xfId="0" applyFont="1" applyBorder="1" applyAlignment="1">
      <alignment horizontal="left" vertical="center"/>
    </xf>
    <xf numFmtId="0" fontId="13" fillId="0" borderId="37" xfId="0" applyFont="1" applyBorder="1" applyAlignment="1">
      <alignment horizontal="center" vertical="center" wrapText="1"/>
    </xf>
    <xf numFmtId="0" fontId="13" fillId="0" borderId="37" xfId="0" applyFont="1" applyBorder="1" applyAlignment="1">
      <alignment vertical="top" wrapText="1"/>
    </xf>
    <xf numFmtId="0" fontId="13" fillId="0" borderId="103" xfId="0" applyFont="1" applyBorder="1" applyAlignment="1">
      <alignment vertical="center" wrapText="1"/>
    </xf>
    <xf numFmtId="0" fontId="13" fillId="0" borderId="21" xfId="0" applyFont="1" applyBorder="1" applyAlignment="1">
      <alignment horizontal="left" vertical="center"/>
    </xf>
    <xf numFmtId="0" fontId="21" fillId="0" borderId="64" xfId="0" applyFont="1" applyBorder="1" applyAlignment="1">
      <alignment vertical="center"/>
    </xf>
    <xf numFmtId="0" fontId="21" fillId="0" borderId="66" xfId="0" applyFont="1" applyBorder="1" applyAlignment="1">
      <alignment vertical="center"/>
    </xf>
    <xf numFmtId="0" fontId="13" fillId="0" borderId="0" xfId="0" applyFont="1" applyAlignment="1">
      <alignment vertical="center" wrapText="1"/>
    </xf>
    <xf numFmtId="0" fontId="13" fillId="0" borderId="0" xfId="0" applyFont="1" applyAlignment="1">
      <alignment horizontal="left" vertical="center"/>
    </xf>
    <xf numFmtId="0" fontId="3" fillId="0" borderId="0" xfId="0" applyFont="1" applyAlignment="1">
      <alignment vertical="center"/>
    </xf>
    <xf numFmtId="0" fontId="16" fillId="9" borderId="0" xfId="0" applyFont="1" applyFill="1"/>
    <xf numFmtId="0" fontId="24" fillId="9" borderId="0" xfId="0" applyFont="1" applyFill="1"/>
    <xf numFmtId="0" fontId="24" fillId="9" borderId="0" xfId="0" applyFont="1" applyFill="1" applyAlignment="1">
      <alignment vertical="top" wrapText="1"/>
    </xf>
    <xf numFmtId="0" fontId="20" fillId="0" borderId="0" xfId="0" applyFont="1"/>
    <xf numFmtId="0" fontId="25" fillId="0" borderId="0" xfId="0" applyFont="1"/>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25" fillId="0" borderId="0" xfId="0" applyFont="1" applyAlignment="1">
      <alignment vertical="center"/>
    </xf>
    <xf numFmtId="0" fontId="31" fillId="0" borderId="0" xfId="0" applyFont="1" applyAlignment="1">
      <alignment horizontal="right" vertical="center"/>
    </xf>
    <xf numFmtId="0" fontId="31" fillId="0" borderId="0" xfId="0" applyFont="1" applyAlignment="1">
      <alignment vertical="center"/>
    </xf>
    <xf numFmtId="0" fontId="32" fillId="0" borderId="0" xfId="0" applyFont="1" applyAlignment="1">
      <alignment vertical="center"/>
    </xf>
    <xf numFmtId="0" fontId="34" fillId="0" borderId="1" xfId="0" applyFont="1" applyBorder="1"/>
    <xf numFmtId="0" fontId="34" fillId="0" borderId="0" xfId="0" applyFont="1"/>
    <xf numFmtId="0" fontId="29" fillId="0" borderId="72" xfId="0" applyFont="1" applyBorder="1" applyAlignment="1">
      <alignment horizontal="center" vertical="center"/>
    </xf>
    <xf numFmtId="0" fontId="29" fillId="0" borderId="73" xfId="0" applyFont="1" applyBorder="1" applyAlignment="1">
      <alignment horizontal="center" vertical="center"/>
    </xf>
    <xf numFmtId="0" fontId="34" fillId="4" borderId="71" xfId="0" applyFont="1" applyFill="1" applyBorder="1" applyAlignment="1" applyProtection="1">
      <alignment vertical="center"/>
      <protection locked="0"/>
    </xf>
    <xf numFmtId="0" fontId="34" fillId="0" borderId="73" xfId="0" applyFont="1" applyBorder="1" applyAlignment="1">
      <alignment vertical="center"/>
    </xf>
    <xf numFmtId="0" fontId="27" fillId="0" borderId="0" xfId="0" applyFont="1"/>
    <xf numFmtId="0" fontId="29" fillId="0" borderId="78" xfId="0" applyFont="1" applyBorder="1" applyAlignment="1">
      <alignment horizontal="center" vertical="center"/>
    </xf>
    <xf numFmtId="0" fontId="29" fillId="0" borderId="79" xfId="0" applyFont="1" applyBorder="1" applyAlignment="1">
      <alignment horizontal="center" vertical="center"/>
    </xf>
    <xf numFmtId="0" fontId="34" fillId="4" borderId="77" xfId="0" applyFont="1" applyFill="1" applyBorder="1" applyAlignment="1" applyProtection="1">
      <alignment vertical="center"/>
      <protection locked="0"/>
    </xf>
    <xf numFmtId="0" fontId="34" fillId="0" borderId="79" xfId="0" applyFont="1" applyBorder="1" applyAlignment="1">
      <alignment vertical="center"/>
    </xf>
    <xf numFmtId="0" fontId="29" fillId="0" borderId="82" xfId="0" applyFont="1" applyBorder="1" applyAlignment="1">
      <alignment horizontal="center" vertical="center"/>
    </xf>
    <xf numFmtId="0" fontId="29" fillId="0" borderId="83" xfId="0" applyFont="1" applyBorder="1" applyAlignment="1">
      <alignment horizontal="center" vertical="center"/>
    </xf>
    <xf numFmtId="0" fontId="34" fillId="0" borderId="83" xfId="0" applyFont="1" applyBorder="1" applyAlignment="1">
      <alignment vertical="center"/>
    </xf>
    <xf numFmtId="0" fontId="29" fillId="0" borderId="69" xfId="0" applyFont="1" applyBorder="1" applyAlignment="1">
      <alignment horizontal="center" vertical="center"/>
    </xf>
    <xf numFmtId="0" fontId="34" fillId="6" borderId="88" xfId="0" applyFont="1" applyFill="1" applyBorder="1" applyAlignment="1">
      <alignment vertical="center"/>
    </xf>
    <xf numFmtId="0" fontId="34" fillId="6" borderId="89" xfId="0" applyFont="1" applyFill="1" applyBorder="1" applyAlignment="1">
      <alignment vertical="center"/>
    </xf>
    <xf numFmtId="0" fontId="34" fillId="4" borderId="90" xfId="0" applyFont="1" applyFill="1" applyBorder="1" applyAlignment="1" applyProtection="1">
      <alignment vertical="center"/>
      <protection locked="0"/>
    </xf>
    <xf numFmtId="0" fontId="34" fillId="0" borderId="91" xfId="0" applyFont="1" applyBorder="1" applyAlignment="1">
      <alignment vertical="center"/>
    </xf>
    <xf numFmtId="0" fontId="29" fillId="4" borderId="83" xfId="0" applyFont="1" applyFill="1" applyBorder="1" applyAlignment="1" applyProtection="1">
      <alignment horizontal="center" vertical="center"/>
      <protection locked="0"/>
    </xf>
    <xf numFmtId="38" fontId="34" fillId="0" borderId="0" xfId="0" applyNumberFormat="1" applyFont="1"/>
    <xf numFmtId="0" fontId="30" fillId="0" borderId="0" xfId="0" applyFont="1" applyAlignment="1">
      <alignment vertical="center"/>
    </xf>
    <xf numFmtId="38" fontId="29" fillId="0" borderId="0" xfId="1" applyFont="1" applyAlignment="1">
      <alignment vertical="center"/>
    </xf>
    <xf numFmtId="0" fontId="29" fillId="4" borderId="79" xfId="0" applyFont="1" applyFill="1" applyBorder="1" applyAlignment="1" applyProtection="1">
      <alignment horizontal="center" vertical="center"/>
      <protection locked="0"/>
    </xf>
    <xf numFmtId="0" fontId="37" fillId="0" borderId="0" xfId="0" applyFont="1"/>
    <xf numFmtId="0" fontId="34" fillId="0" borderId="0" xfId="0" applyFont="1" applyAlignment="1">
      <alignment vertical="center"/>
    </xf>
    <xf numFmtId="0" fontId="34" fillId="0" borderId="1" xfId="0" applyFont="1" applyBorder="1" applyAlignment="1">
      <alignment horizontal="left" vertical="center"/>
    </xf>
    <xf numFmtId="0" fontId="40" fillId="0" borderId="1" xfId="0" applyFont="1" applyBorder="1" applyAlignment="1">
      <alignment wrapText="1"/>
    </xf>
    <xf numFmtId="0" fontId="34" fillId="0" borderId="1" xfId="0" applyFont="1" applyBorder="1" applyAlignment="1">
      <alignment vertical="center"/>
    </xf>
    <xf numFmtId="0" fontId="41" fillId="0" borderId="0" xfId="0" applyFont="1" applyAlignment="1">
      <alignment vertical="center"/>
    </xf>
    <xf numFmtId="0" fontId="29" fillId="0" borderId="0" xfId="0" applyFont="1" applyAlignment="1">
      <alignment horizontal="right" vertical="center"/>
    </xf>
    <xf numFmtId="0" fontId="41" fillId="0" borderId="0" xfId="0" applyFont="1" applyAlignment="1">
      <alignment horizontal="left" vertical="center"/>
    </xf>
    <xf numFmtId="0" fontId="29" fillId="0" borderId="99" xfId="0" applyFont="1" applyBorder="1" applyAlignment="1">
      <alignment horizontal="center" vertical="center"/>
    </xf>
    <xf numFmtId="0" fontId="29" fillId="0" borderId="92" xfId="0" applyFont="1" applyBorder="1" applyAlignment="1">
      <alignment horizontal="center" vertical="center"/>
    </xf>
    <xf numFmtId="0" fontId="29" fillId="0" borderId="101" xfId="0" applyFont="1" applyBorder="1" applyAlignment="1">
      <alignment horizontal="center" vertical="center"/>
    </xf>
    <xf numFmtId="0" fontId="29" fillId="0" borderId="91" xfId="0" applyFont="1" applyBorder="1" applyAlignment="1">
      <alignment horizontal="center" vertical="center"/>
    </xf>
    <xf numFmtId="0" fontId="41" fillId="0" borderId="70" xfId="0" applyFont="1" applyBorder="1" applyAlignment="1">
      <alignment vertical="center"/>
    </xf>
    <xf numFmtId="0" fontId="39" fillId="0" borderId="80" xfId="0" applyFont="1" applyBorder="1" applyAlignment="1">
      <alignment horizontal="center" vertical="center"/>
    </xf>
    <xf numFmtId="0" fontId="39" fillId="0" borderId="78" xfId="0" applyFont="1" applyBorder="1" applyAlignment="1">
      <alignment horizontal="center" vertical="center"/>
    </xf>
    <xf numFmtId="0" fontId="39" fillId="0" borderId="79" xfId="0" applyFont="1" applyBorder="1" applyAlignment="1">
      <alignment horizontal="center" vertical="center"/>
    </xf>
    <xf numFmtId="0" fontId="39" fillId="0" borderId="95" xfId="0" applyFont="1" applyBorder="1" applyAlignment="1">
      <alignment horizontal="center" vertical="center"/>
    </xf>
    <xf numFmtId="0" fontId="29" fillId="0" borderId="84" xfId="0" applyFont="1" applyBorder="1" applyAlignment="1">
      <alignment horizontal="center" vertical="center"/>
    </xf>
    <xf numFmtId="0" fontId="29" fillId="0" borderId="0" xfId="0" applyFont="1" applyAlignment="1">
      <alignment horizontal="center" vertical="center"/>
    </xf>
    <xf numFmtId="0" fontId="38" fillId="0" borderId="0" xfId="0" applyFont="1" applyAlignment="1">
      <alignment vertical="center"/>
    </xf>
    <xf numFmtId="38" fontId="29" fillId="0" borderId="0" xfId="0" applyNumberFormat="1" applyFont="1" applyAlignment="1">
      <alignment vertical="center"/>
    </xf>
    <xf numFmtId="38" fontId="29" fillId="0" borderId="0" xfId="0" applyNumberFormat="1" applyFont="1" applyAlignment="1">
      <alignment horizontal="right" vertical="center"/>
    </xf>
    <xf numFmtId="38" fontId="29" fillId="0" borderId="0" xfId="1" applyFont="1" applyAlignment="1">
      <alignment horizontal="center" vertical="center"/>
    </xf>
    <xf numFmtId="0" fontId="39" fillId="0" borderId="68" xfId="0" applyFont="1" applyBorder="1" applyAlignment="1">
      <alignment horizontal="center" vertical="center"/>
    </xf>
    <xf numFmtId="179" fontId="29" fillId="0" borderId="0" xfId="1" applyNumberFormat="1" applyFont="1" applyAlignment="1">
      <alignment vertical="center"/>
    </xf>
    <xf numFmtId="0" fontId="46" fillId="0" borderId="0" xfId="4" applyFont="1" applyAlignment="1">
      <alignment horizontal="center" vertical="center"/>
    </xf>
    <xf numFmtId="0" fontId="47" fillId="0" borderId="0" xfId="0" applyFont="1" applyAlignment="1">
      <alignment horizontal="center" vertical="center"/>
    </xf>
    <xf numFmtId="0" fontId="39" fillId="0" borderId="1" xfId="0" applyFont="1" applyBorder="1" applyAlignment="1">
      <alignment vertical="center"/>
    </xf>
    <xf numFmtId="0" fontId="47" fillId="0" borderId="0" xfId="0" applyFont="1" applyAlignment="1">
      <alignment vertical="center"/>
    </xf>
    <xf numFmtId="0" fontId="49" fillId="0" borderId="9" xfId="0" applyFont="1" applyBorder="1" applyAlignment="1">
      <alignment horizontal="center" vertical="center"/>
    </xf>
    <xf numFmtId="0" fontId="29" fillId="0" borderId="13" xfId="0" applyFont="1" applyBorder="1" applyAlignment="1">
      <alignment horizontal="center"/>
    </xf>
    <xf numFmtId="0" fontId="29" fillId="0" borderId="7" xfId="0" applyFont="1" applyBorder="1" applyAlignment="1">
      <alignment horizontal="center" vertical="top" wrapText="1"/>
    </xf>
    <xf numFmtId="0" fontId="29" fillId="0" borderId="17" xfId="0" applyFont="1" applyBorder="1" applyAlignment="1">
      <alignment horizontal="center" vertical="center"/>
    </xf>
    <xf numFmtId="177" fontId="29" fillId="0" borderId="28" xfId="1" applyNumberFormat="1" applyFont="1" applyBorder="1" applyAlignment="1">
      <alignment vertical="center"/>
    </xf>
    <xf numFmtId="177" fontId="29" fillId="0" borderId="31" xfId="1" applyNumberFormat="1" applyFont="1" applyBorder="1" applyAlignment="1">
      <alignment vertical="center"/>
    </xf>
    <xf numFmtId="0" fontId="39" fillId="0" borderId="33" xfId="0" applyFont="1" applyBorder="1" applyAlignment="1">
      <alignment horizontal="center" vertical="center"/>
    </xf>
    <xf numFmtId="0" fontId="39" fillId="0" borderId="35" xfId="0" applyFont="1" applyBorder="1" applyAlignment="1">
      <alignment horizontal="center" vertical="center"/>
    </xf>
    <xf numFmtId="177" fontId="29" fillId="5" borderId="31" xfId="1" applyNumberFormat="1" applyFont="1" applyFill="1" applyBorder="1" applyAlignment="1">
      <alignment horizontal="center" vertical="center"/>
    </xf>
    <xf numFmtId="177" fontId="29" fillId="5" borderId="38" xfId="1" applyNumberFormat="1" applyFont="1" applyFill="1" applyBorder="1" applyAlignment="1">
      <alignment horizontal="center" vertical="center"/>
    </xf>
    <xf numFmtId="177" fontId="29" fillId="0" borderId="1" xfId="1" applyNumberFormat="1" applyFont="1" applyBorder="1" applyAlignment="1">
      <alignment vertical="center"/>
    </xf>
    <xf numFmtId="177" fontId="29" fillId="0" borderId="47" xfId="1" applyNumberFormat="1" applyFont="1" applyBorder="1" applyAlignment="1">
      <alignment vertical="center"/>
    </xf>
    <xf numFmtId="38" fontId="29" fillId="0" borderId="49" xfId="1" applyFont="1" applyBorder="1" applyAlignment="1">
      <alignment vertical="center"/>
    </xf>
    <xf numFmtId="0" fontId="43" fillId="0" borderId="9" xfId="0" applyFont="1" applyBorder="1" applyAlignment="1">
      <alignment horizontal="center" vertical="center"/>
    </xf>
    <xf numFmtId="0" fontId="29" fillId="0" borderId="51" xfId="0" applyFont="1" applyBorder="1" applyAlignment="1">
      <alignment horizontal="center" vertical="center"/>
    </xf>
    <xf numFmtId="0" fontId="36" fillId="0" borderId="51" xfId="0" applyFont="1" applyBorder="1" applyAlignment="1">
      <alignment horizontal="center" vertical="center"/>
    </xf>
    <xf numFmtId="0" fontId="34" fillId="0" borderId="63" xfId="0" applyFont="1" applyBorder="1" applyAlignment="1">
      <alignment horizontal="center" vertical="center"/>
    </xf>
    <xf numFmtId="0" fontId="29" fillId="0" borderId="53" xfId="0" applyFont="1" applyBorder="1" applyAlignment="1">
      <alignment horizontal="center" vertical="center"/>
    </xf>
    <xf numFmtId="0" fontId="29" fillId="0" borderId="44" xfId="0" applyFont="1" applyBorder="1" applyAlignment="1">
      <alignment horizontal="center" vertical="center"/>
    </xf>
    <xf numFmtId="0" fontId="36" fillId="0" borderId="44" xfId="0" applyFont="1" applyBorder="1" applyAlignment="1">
      <alignment horizontal="center" vertical="center"/>
    </xf>
    <xf numFmtId="0" fontId="36" fillId="0" borderId="48" xfId="0" applyFont="1" applyBorder="1" applyAlignment="1">
      <alignment horizontal="center" vertical="center"/>
    </xf>
    <xf numFmtId="0" fontId="29" fillId="5" borderId="57" xfId="0" applyFont="1" applyFill="1" applyBorder="1" applyAlignment="1">
      <alignment horizontal="center" vertical="center"/>
    </xf>
    <xf numFmtId="0" fontId="29" fillId="5" borderId="59" xfId="0" applyFont="1" applyFill="1" applyBorder="1" applyAlignment="1">
      <alignment horizontal="center" vertical="center"/>
    </xf>
    <xf numFmtId="0" fontId="29" fillId="0" borderId="60" xfId="0" applyFont="1" applyBorder="1" applyAlignment="1">
      <alignment horizontal="center" vertical="center"/>
    </xf>
    <xf numFmtId="0" fontId="36" fillId="0" borderId="60" xfId="0" applyFont="1" applyBorder="1" applyAlignment="1">
      <alignment horizontal="center" vertical="center"/>
    </xf>
    <xf numFmtId="0" fontId="36" fillId="0" borderId="109" xfId="0" applyFont="1" applyBorder="1" applyAlignment="1">
      <alignment horizontal="center" vertical="center"/>
    </xf>
    <xf numFmtId="0" fontId="29" fillId="5" borderId="60" xfId="0" applyFont="1" applyFill="1" applyBorder="1" applyAlignment="1">
      <alignment horizontal="center" vertical="center"/>
    </xf>
    <xf numFmtId="0" fontId="27" fillId="0" borderId="59" xfId="0" applyFont="1" applyBorder="1" applyAlignment="1">
      <alignment vertical="center"/>
    </xf>
    <xf numFmtId="0" fontId="27" fillId="0" borderId="60" xfId="0" applyFont="1" applyBorder="1" applyAlignment="1">
      <alignment vertical="center"/>
    </xf>
    <xf numFmtId="182" fontId="29" fillId="0" borderId="27" xfId="0" applyNumberFormat="1" applyFont="1" applyBorder="1" applyAlignment="1">
      <alignment vertical="center" shrinkToFit="1"/>
    </xf>
    <xf numFmtId="182" fontId="29" fillId="0" borderId="38" xfId="0" applyNumberFormat="1" applyFont="1" applyBorder="1" applyAlignment="1">
      <alignment vertical="center" shrinkToFit="1"/>
    </xf>
    <xf numFmtId="182" fontId="29" fillId="0" borderId="1" xfId="1" applyNumberFormat="1" applyFont="1" applyBorder="1" applyAlignment="1">
      <alignment vertical="center" shrinkToFit="1"/>
    </xf>
    <xf numFmtId="182" fontId="29" fillId="0" borderId="47" xfId="1" applyNumberFormat="1" applyFont="1" applyBorder="1" applyAlignment="1">
      <alignment vertical="center" shrinkToFit="1"/>
    </xf>
    <xf numFmtId="182" fontId="29" fillId="0" borderId="25" xfId="1" applyNumberFormat="1" applyFont="1" applyBorder="1" applyAlignment="1">
      <alignment vertical="center" shrinkToFit="1"/>
    </xf>
    <xf numFmtId="182" fontId="29" fillId="10" borderId="26" xfId="1" applyNumberFormat="1" applyFont="1" applyFill="1" applyBorder="1" applyAlignment="1">
      <alignment vertical="center" shrinkToFit="1"/>
    </xf>
    <xf numFmtId="182" fontId="29" fillId="10" borderId="10" xfId="1" applyNumberFormat="1" applyFont="1" applyFill="1" applyBorder="1" applyAlignment="1">
      <alignment vertical="center" shrinkToFit="1"/>
    </xf>
    <xf numFmtId="182" fontId="29" fillId="10" borderId="1" xfId="1" applyNumberFormat="1" applyFont="1" applyFill="1" applyBorder="1" applyAlignment="1">
      <alignment vertical="center" shrinkToFit="1"/>
    </xf>
    <xf numFmtId="182" fontId="29" fillId="10" borderId="47" xfId="1" applyNumberFormat="1" applyFont="1" applyFill="1" applyBorder="1" applyAlignment="1">
      <alignment vertical="center" shrinkToFit="1"/>
    </xf>
    <xf numFmtId="182" fontId="29" fillId="0" borderId="52" xfId="1" applyNumberFormat="1" applyFont="1" applyBorder="1" applyAlignment="1">
      <alignment vertical="center" shrinkToFit="1"/>
    </xf>
    <xf numFmtId="182" fontId="29" fillId="10" borderId="31" xfId="1" applyNumberFormat="1" applyFont="1" applyFill="1" applyBorder="1" applyAlignment="1">
      <alignment vertical="center" shrinkToFit="1"/>
    </xf>
    <xf numFmtId="182" fontId="29" fillId="10" borderId="27" xfId="2" applyNumberFormat="1" applyFont="1" applyFill="1" applyBorder="1" applyAlignment="1">
      <alignment vertical="center" shrinkToFit="1"/>
    </xf>
    <xf numFmtId="182" fontId="29" fillId="10" borderId="41" xfId="1" applyNumberFormat="1" applyFont="1" applyFill="1" applyBorder="1" applyAlignment="1">
      <alignment vertical="center" shrinkToFit="1"/>
    </xf>
    <xf numFmtId="182" fontId="29" fillId="0" borderId="118" xfId="1" applyNumberFormat="1" applyFont="1" applyBorder="1" applyAlignment="1">
      <alignment vertical="center" shrinkToFit="1"/>
    </xf>
    <xf numFmtId="0" fontId="34" fillId="6" borderId="100" xfId="0" applyFont="1" applyFill="1" applyBorder="1" applyAlignment="1">
      <alignment vertical="center"/>
    </xf>
    <xf numFmtId="0" fontId="34" fillId="6" borderId="113" xfId="0" applyFont="1" applyFill="1" applyBorder="1" applyAlignment="1">
      <alignment vertical="center"/>
    </xf>
    <xf numFmtId="0" fontId="34" fillId="0" borderId="113" xfId="0" applyFont="1" applyBorder="1" applyAlignment="1">
      <alignment vertical="center"/>
    </xf>
    <xf numFmtId="0" fontId="34" fillId="4" borderId="93" xfId="0" applyFont="1" applyFill="1" applyBorder="1" applyAlignment="1" applyProtection="1">
      <alignment vertical="center"/>
      <protection locked="0"/>
    </xf>
    <xf numFmtId="0" fontId="34" fillId="0" borderId="115" xfId="0" applyFont="1" applyBorder="1" applyAlignment="1">
      <alignment vertical="center"/>
    </xf>
    <xf numFmtId="0" fontId="29" fillId="0" borderId="87" xfId="0" applyFont="1" applyBorder="1" applyAlignment="1">
      <alignment horizontal="center" vertical="center"/>
    </xf>
    <xf numFmtId="0" fontId="29" fillId="0" borderId="89" xfId="0" applyFont="1" applyBorder="1" applyAlignment="1">
      <alignment horizontal="center" vertical="center"/>
    </xf>
    <xf numFmtId="0" fontId="34" fillId="0" borderId="1" xfId="0" applyFont="1" applyBorder="1" applyAlignment="1">
      <alignment horizontal="center" vertical="center"/>
    </xf>
    <xf numFmtId="0" fontId="34" fillId="0" borderId="66" xfId="0" applyFont="1" applyBorder="1"/>
    <xf numFmtId="0" fontId="29" fillId="0" borderId="85" xfId="0" applyFont="1" applyBorder="1" applyAlignment="1">
      <alignment horizontal="center" vertical="center"/>
    </xf>
    <xf numFmtId="0" fontId="29" fillId="0" borderId="0" xfId="0" applyFont="1" applyAlignment="1">
      <alignment vertical="center" wrapText="1"/>
    </xf>
    <xf numFmtId="0" fontId="42" fillId="0" borderId="77" xfId="0" applyFont="1" applyBorder="1" applyAlignment="1">
      <alignment horizontal="center" vertical="center"/>
    </xf>
    <xf numFmtId="0" fontId="33" fillId="0" borderId="80" xfId="0" applyFont="1" applyBorder="1" applyAlignment="1">
      <alignment horizontal="center" vertical="center"/>
    </xf>
    <xf numFmtId="0" fontId="33" fillId="0" borderId="78" xfId="0" applyFont="1" applyBorder="1" applyAlignment="1">
      <alignment horizontal="center" vertical="center"/>
    </xf>
    <xf numFmtId="0" fontId="33" fillId="0" borderId="79" xfId="0" applyFont="1" applyBorder="1" applyAlignment="1">
      <alignment horizontal="center" vertical="center"/>
    </xf>
    <xf numFmtId="179" fontId="36" fillId="0" borderId="93" xfId="0" applyNumberFormat="1" applyFont="1" applyBorder="1" applyAlignment="1">
      <alignment vertical="center" shrinkToFit="1"/>
    </xf>
    <xf numFmtId="179" fontId="36" fillId="0" borderId="77" xfId="0" applyNumberFormat="1" applyFont="1" applyBorder="1" applyAlignment="1">
      <alignment vertical="center" shrinkToFit="1"/>
    </xf>
    <xf numFmtId="179" fontId="36" fillId="0" borderId="27" xfId="0" applyNumberFormat="1" applyFont="1" applyBorder="1" applyAlignment="1">
      <alignment vertical="center" shrinkToFit="1"/>
    </xf>
    <xf numFmtId="179" fontId="36" fillId="0" borderId="90" xfId="0" applyNumberFormat="1" applyFont="1" applyBorder="1" applyAlignment="1">
      <alignment vertical="center" shrinkToFit="1"/>
    </xf>
    <xf numFmtId="179" fontId="36" fillId="0" borderId="71" xfId="0" applyNumberFormat="1" applyFont="1" applyBorder="1" applyAlignment="1">
      <alignment vertical="center" shrinkToFit="1"/>
    </xf>
    <xf numFmtId="179" fontId="36" fillId="0" borderId="81" xfId="0" applyNumberFormat="1" applyFont="1" applyBorder="1" applyAlignment="1">
      <alignment vertical="center" shrinkToFit="1"/>
    </xf>
    <xf numFmtId="179" fontId="36" fillId="0" borderId="88" xfId="0" applyNumberFormat="1" applyFont="1" applyBorder="1" applyAlignment="1">
      <alignment vertical="center" shrinkToFit="1"/>
    </xf>
    <xf numFmtId="179" fontId="36" fillId="0" borderId="10" xfId="0" applyNumberFormat="1" applyFont="1" applyBorder="1" applyAlignment="1">
      <alignment vertical="center" shrinkToFit="1"/>
    </xf>
    <xf numFmtId="179" fontId="36" fillId="0" borderId="1" xfId="0" applyNumberFormat="1" applyFont="1" applyBorder="1" applyAlignment="1">
      <alignment vertical="center" shrinkToFit="1"/>
    </xf>
    <xf numFmtId="179" fontId="36" fillId="0" borderId="11" xfId="0" applyNumberFormat="1" applyFont="1" applyBorder="1" applyAlignment="1">
      <alignment vertical="center" shrinkToFit="1"/>
    </xf>
    <xf numFmtId="179" fontId="36" fillId="0" borderId="56" xfId="0" applyNumberFormat="1" applyFont="1" applyBorder="1" applyAlignment="1">
      <alignment vertical="center" shrinkToFit="1"/>
    </xf>
    <xf numFmtId="179" fontId="36" fillId="0" borderId="67" xfId="0" applyNumberFormat="1" applyFont="1" applyBorder="1" applyAlignment="1">
      <alignment vertical="center" shrinkToFit="1"/>
    </xf>
    <xf numFmtId="38" fontId="29" fillId="4" borderId="119" xfId="1" applyFont="1" applyFill="1" applyBorder="1" applyAlignment="1" applyProtection="1">
      <alignment horizontal="right" vertical="center" shrinkToFit="1"/>
      <protection locked="0"/>
    </xf>
    <xf numFmtId="38" fontId="29" fillId="4" borderId="77" xfId="1" applyFont="1" applyFill="1" applyBorder="1" applyAlignment="1" applyProtection="1">
      <alignment horizontal="right" vertical="center" shrinkToFit="1"/>
      <protection locked="0"/>
    </xf>
    <xf numFmtId="38" fontId="29" fillId="4" borderId="80" xfId="1" applyFont="1" applyFill="1" applyBorder="1" applyAlignment="1" applyProtection="1">
      <alignment horizontal="right" vertical="center" shrinkToFit="1"/>
      <protection locked="0"/>
    </xf>
    <xf numFmtId="38" fontId="29" fillId="4" borderId="95" xfId="1" applyFont="1" applyFill="1" applyBorder="1" applyAlignment="1" applyProtection="1">
      <alignment horizontal="right" vertical="center" shrinkToFit="1"/>
      <protection locked="0"/>
    </xf>
    <xf numFmtId="38" fontId="29" fillId="0" borderId="27" xfId="1" applyFont="1" applyBorder="1" applyAlignment="1">
      <alignment vertical="center" shrinkToFit="1"/>
    </xf>
    <xf numFmtId="181" fontId="29" fillId="4" borderId="77" xfId="1" applyNumberFormat="1" applyFont="1" applyFill="1" applyBorder="1" applyAlignment="1" applyProtection="1">
      <alignment horizontal="right" vertical="center" shrinkToFit="1"/>
      <protection locked="0"/>
    </xf>
    <xf numFmtId="181" fontId="29" fillId="4" borderId="80" xfId="1" applyNumberFormat="1" applyFont="1" applyFill="1" applyBorder="1" applyAlignment="1" applyProtection="1">
      <alignment horizontal="right" vertical="center" shrinkToFit="1"/>
      <protection locked="0"/>
    </xf>
    <xf numFmtId="181" fontId="29" fillId="4" borderId="78" xfId="1" applyNumberFormat="1" applyFont="1" applyFill="1" applyBorder="1" applyAlignment="1" applyProtection="1">
      <alignment horizontal="right" vertical="center" shrinkToFit="1"/>
      <protection locked="0"/>
    </xf>
    <xf numFmtId="181" fontId="29" fillId="4" borderId="79" xfId="1" applyNumberFormat="1" applyFont="1" applyFill="1" applyBorder="1" applyAlignment="1" applyProtection="1">
      <alignment horizontal="right" vertical="center" shrinkToFit="1"/>
      <protection locked="0"/>
    </xf>
    <xf numFmtId="181" fontId="29" fillId="0" borderId="27" xfId="1" applyNumberFormat="1" applyFont="1" applyBorder="1" applyAlignment="1">
      <alignment vertical="center" shrinkToFit="1"/>
    </xf>
    <xf numFmtId="181" fontId="29" fillId="4" borderId="90" xfId="1" applyNumberFormat="1" applyFont="1" applyFill="1" applyBorder="1" applyAlignment="1" applyProtection="1">
      <alignment horizontal="right" vertical="center" shrinkToFit="1"/>
      <protection locked="0"/>
    </xf>
    <xf numFmtId="181" fontId="29" fillId="4" borderId="98" xfId="1" applyNumberFormat="1" applyFont="1" applyFill="1" applyBorder="1" applyAlignment="1" applyProtection="1">
      <alignment horizontal="right" vertical="center" shrinkToFit="1"/>
      <protection locked="0"/>
    </xf>
    <xf numFmtId="181" fontId="29" fillId="4" borderId="101" xfId="1" applyNumberFormat="1" applyFont="1" applyFill="1" applyBorder="1" applyAlignment="1" applyProtection="1">
      <alignment horizontal="right" vertical="center" shrinkToFit="1"/>
      <protection locked="0"/>
    </xf>
    <xf numFmtId="181" fontId="29" fillId="4" borderId="91" xfId="1" applyNumberFormat="1" applyFont="1" applyFill="1" applyBorder="1" applyAlignment="1" applyProtection="1">
      <alignment horizontal="right" vertical="center" shrinkToFit="1"/>
      <protection locked="0"/>
    </xf>
    <xf numFmtId="38" fontId="29" fillId="4" borderId="119" xfId="1" applyFont="1" applyFill="1" applyBorder="1" applyAlignment="1" applyProtection="1">
      <alignment vertical="center" shrinkToFit="1"/>
      <protection locked="0"/>
    </xf>
    <xf numFmtId="38" fontId="29" fillId="0" borderId="76" xfId="1" applyFont="1" applyBorder="1" applyAlignment="1">
      <alignment vertical="center" shrinkToFit="1"/>
    </xf>
    <xf numFmtId="38" fontId="29" fillId="4" borderId="77" xfId="1" applyFont="1" applyFill="1" applyBorder="1" applyAlignment="1" applyProtection="1">
      <alignment vertical="center" shrinkToFit="1"/>
      <protection locked="0"/>
    </xf>
    <xf numFmtId="38" fontId="29" fillId="4" borderId="80" xfId="1" applyFont="1" applyFill="1" applyBorder="1" applyAlignment="1" applyProtection="1">
      <alignment vertical="center" shrinkToFit="1"/>
      <protection locked="0"/>
    </xf>
    <xf numFmtId="38" fontId="29" fillId="4" borderId="78" xfId="1" applyFont="1" applyFill="1" applyBorder="1" applyAlignment="1" applyProtection="1">
      <alignment vertical="center" shrinkToFit="1"/>
      <protection locked="0"/>
    </xf>
    <xf numFmtId="38" fontId="29" fillId="4" borderId="79" xfId="1" applyFont="1" applyFill="1" applyBorder="1" applyAlignment="1" applyProtection="1">
      <alignment vertical="center" shrinkToFit="1"/>
      <protection locked="0"/>
    </xf>
    <xf numFmtId="38" fontId="29" fillId="4" borderId="98" xfId="1" applyFont="1" applyFill="1" applyBorder="1" applyAlignment="1" applyProtection="1">
      <alignment vertical="center" shrinkToFit="1"/>
      <protection locked="0"/>
    </xf>
    <xf numFmtId="38" fontId="29" fillId="4" borderId="101" xfId="1" applyFont="1" applyFill="1" applyBorder="1" applyAlignment="1" applyProtection="1">
      <alignment vertical="center" shrinkToFit="1"/>
      <protection locked="0"/>
    </xf>
    <xf numFmtId="38" fontId="29" fillId="4" borderId="71" xfId="1" applyFont="1" applyFill="1" applyBorder="1" applyAlignment="1" applyProtection="1">
      <alignment vertical="center" shrinkToFit="1"/>
      <protection locked="0"/>
    </xf>
    <xf numFmtId="38" fontId="29" fillId="4" borderId="72" xfId="1" applyFont="1" applyFill="1" applyBorder="1" applyAlignment="1" applyProtection="1">
      <alignment vertical="center" shrinkToFit="1"/>
      <protection locked="0"/>
    </xf>
    <xf numFmtId="181" fontId="29" fillId="4" borderId="86" xfId="1" applyNumberFormat="1" applyFont="1" applyFill="1" applyBorder="1" applyAlignment="1" applyProtection="1">
      <alignment vertical="center" shrinkToFit="1"/>
      <protection locked="0"/>
    </xf>
    <xf numFmtId="181" fontId="29" fillId="4" borderId="87" xfId="1" applyNumberFormat="1" applyFont="1" applyFill="1" applyBorder="1" applyAlignment="1" applyProtection="1">
      <alignment vertical="center" shrinkToFit="1"/>
      <protection locked="0"/>
    </xf>
    <xf numFmtId="181" fontId="29" fillId="4" borderId="35" xfId="1" applyNumberFormat="1" applyFont="1" applyFill="1" applyBorder="1" applyAlignment="1" applyProtection="1">
      <alignment vertical="center" shrinkToFit="1"/>
      <protection locked="0"/>
    </xf>
    <xf numFmtId="181" fontId="29" fillId="4" borderId="77" xfId="1" applyNumberFormat="1" applyFont="1" applyFill="1" applyBorder="1" applyAlignment="1" applyProtection="1">
      <alignment vertical="center" shrinkToFit="1"/>
      <protection locked="0"/>
    </xf>
    <xf numFmtId="181" fontId="29" fillId="4" borderId="78" xfId="1" applyNumberFormat="1" applyFont="1" applyFill="1" applyBorder="1" applyAlignment="1" applyProtection="1">
      <alignment vertical="center" shrinkToFit="1"/>
      <protection locked="0"/>
    </xf>
    <xf numFmtId="181" fontId="29" fillId="4" borderId="79" xfId="1" applyNumberFormat="1" applyFont="1" applyFill="1" applyBorder="1" applyAlignment="1" applyProtection="1">
      <alignment vertical="center" shrinkToFit="1"/>
      <protection locked="0"/>
    </xf>
    <xf numFmtId="181" fontId="29" fillId="4" borderId="98" xfId="1" applyNumberFormat="1" applyFont="1" applyFill="1" applyBorder="1" applyAlignment="1" applyProtection="1">
      <alignment vertical="center" shrinkToFit="1"/>
      <protection locked="0"/>
    </xf>
    <xf numFmtId="181" fontId="29" fillId="4" borderId="101" xfId="1" applyNumberFormat="1" applyFont="1" applyFill="1" applyBorder="1" applyAlignment="1" applyProtection="1">
      <alignment vertical="center" shrinkToFit="1"/>
      <protection locked="0"/>
    </xf>
    <xf numFmtId="181" fontId="29" fillId="4" borderId="124" xfId="1" applyNumberFormat="1" applyFont="1" applyFill="1" applyBorder="1" applyAlignment="1" applyProtection="1">
      <alignment vertical="center" shrinkToFit="1"/>
      <protection locked="0"/>
    </xf>
    <xf numFmtId="181" fontId="29" fillId="0" borderId="38" xfId="1" applyNumberFormat="1" applyFont="1" applyBorder="1" applyAlignment="1">
      <alignment vertical="center" shrinkToFit="1"/>
    </xf>
    <xf numFmtId="38" fontId="29" fillId="4" borderId="124" xfId="1" applyFont="1" applyFill="1" applyBorder="1" applyAlignment="1" applyProtection="1">
      <alignment vertical="center" shrinkToFit="1"/>
      <protection locked="0"/>
    </xf>
    <xf numFmtId="38" fontId="29" fillId="0" borderId="38" xfId="1" applyFont="1" applyBorder="1" applyAlignment="1">
      <alignment vertical="center" shrinkToFit="1"/>
    </xf>
    <xf numFmtId="181" fontId="29" fillId="4" borderId="80" xfId="1" applyNumberFormat="1" applyFont="1" applyFill="1" applyBorder="1" applyAlignment="1" applyProtection="1">
      <alignment vertical="center" shrinkToFit="1"/>
      <protection locked="0"/>
    </xf>
    <xf numFmtId="181" fontId="29" fillId="4" borderId="81" xfId="1" applyNumberFormat="1" applyFont="1" applyFill="1" applyBorder="1" applyAlignment="1" applyProtection="1">
      <alignment vertical="center" shrinkToFit="1"/>
      <protection locked="0"/>
    </xf>
    <xf numFmtId="181" fontId="29" fillId="4" borderId="82" xfId="1" applyNumberFormat="1" applyFont="1" applyFill="1" applyBorder="1" applyAlignment="1" applyProtection="1">
      <alignment vertical="center" shrinkToFit="1"/>
      <protection locked="0"/>
    </xf>
    <xf numFmtId="38" fontId="29" fillId="0" borderId="15" xfId="1" applyFont="1" applyBorder="1" applyAlignment="1">
      <alignment vertical="center" shrinkToFit="1"/>
    </xf>
    <xf numFmtId="38" fontId="29" fillId="4" borderId="81" xfId="1" applyFont="1" applyFill="1" applyBorder="1" applyAlignment="1" applyProtection="1">
      <alignment vertical="center" shrinkToFit="1"/>
      <protection locked="0"/>
    </xf>
    <xf numFmtId="38" fontId="29" fillId="4" borderId="84" xfId="1" applyFont="1" applyFill="1" applyBorder="1" applyAlignment="1" applyProtection="1">
      <alignment vertical="center" shrinkToFit="1"/>
      <protection locked="0"/>
    </xf>
    <xf numFmtId="38" fontId="29" fillId="0" borderId="21" xfId="1" applyFont="1" applyBorder="1" applyAlignment="1">
      <alignment vertical="center" shrinkToFit="1"/>
    </xf>
    <xf numFmtId="38" fontId="29" fillId="4" borderId="93" xfId="1" applyFont="1" applyFill="1" applyBorder="1" applyAlignment="1" applyProtection="1">
      <alignment vertical="center" shrinkToFit="1"/>
      <protection locked="0"/>
    </xf>
    <xf numFmtId="38" fontId="29" fillId="4" borderId="57" xfId="1" applyFont="1" applyFill="1" applyBorder="1" applyAlignment="1" applyProtection="1">
      <alignment vertical="center" shrinkToFit="1"/>
      <protection locked="0"/>
    </xf>
    <xf numFmtId="38" fontId="29" fillId="0" borderId="14" xfId="1" applyFont="1" applyBorder="1" applyAlignment="1">
      <alignment vertical="center" shrinkToFit="1"/>
    </xf>
    <xf numFmtId="38" fontId="29" fillId="4" borderId="95" xfId="1" applyFont="1" applyFill="1" applyBorder="1" applyAlignment="1" applyProtection="1">
      <alignment vertical="center" shrinkToFit="1"/>
      <protection locked="0"/>
    </xf>
    <xf numFmtId="38" fontId="29" fillId="4" borderId="96" xfId="1" applyFont="1" applyFill="1" applyBorder="1" applyAlignment="1" applyProtection="1">
      <alignment vertical="center" shrinkToFit="1"/>
      <protection locked="0"/>
    </xf>
    <xf numFmtId="181" fontId="29" fillId="4" borderId="84" xfId="1" applyNumberFormat="1" applyFont="1" applyFill="1" applyBorder="1" applyAlignment="1" applyProtection="1">
      <alignment vertical="center" shrinkToFit="1"/>
      <protection locked="0"/>
    </xf>
    <xf numFmtId="181" fontId="29" fillId="4" borderId="71" xfId="1" applyNumberFormat="1" applyFont="1" applyFill="1" applyBorder="1" applyAlignment="1" applyProtection="1">
      <alignment vertical="center" shrinkToFit="1"/>
      <protection locked="0"/>
    </xf>
    <xf numFmtId="181" fontId="29" fillId="4" borderId="74" xfId="1" applyNumberFormat="1" applyFont="1" applyFill="1" applyBorder="1" applyAlignment="1" applyProtection="1">
      <alignment vertical="center" shrinkToFit="1"/>
      <protection locked="0"/>
    </xf>
    <xf numFmtId="181" fontId="29" fillId="4" borderId="72" xfId="1" applyNumberFormat="1" applyFont="1" applyFill="1" applyBorder="1" applyAlignment="1" applyProtection="1">
      <alignment vertical="center" shrinkToFit="1"/>
      <protection locked="0"/>
    </xf>
    <xf numFmtId="181" fontId="29" fillId="0" borderId="76" xfId="1" applyNumberFormat="1" applyFont="1" applyBorder="1" applyAlignment="1">
      <alignment vertical="center" shrinkToFit="1"/>
    </xf>
    <xf numFmtId="181" fontId="29" fillId="0" borderId="21" xfId="1" applyNumberFormat="1" applyFont="1" applyBorder="1" applyAlignment="1">
      <alignment vertical="center" shrinkToFit="1"/>
    </xf>
    <xf numFmtId="38" fontId="29" fillId="4" borderId="74" xfId="1" applyFont="1" applyFill="1" applyBorder="1" applyAlignment="1" applyProtection="1">
      <alignment vertical="center" shrinkToFit="1"/>
      <protection locked="0"/>
    </xf>
    <xf numFmtId="38" fontId="29" fillId="0" borderId="84" xfId="1" applyFont="1" applyBorder="1" applyAlignment="1">
      <alignment vertical="center" shrinkToFit="1"/>
    </xf>
    <xf numFmtId="38" fontId="29" fillId="0" borderId="82" xfId="1" applyFont="1" applyBorder="1" applyAlignment="1">
      <alignment vertical="center" shrinkToFit="1"/>
    </xf>
    <xf numFmtId="38" fontId="29" fillId="0" borderId="85" xfId="1" applyFont="1" applyBorder="1" applyAlignment="1">
      <alignment vertical="center" shrinkToFit="1"/>
    </xf>
    <xf numFmtId="38" fontId="34" fillId="0" borderId="15" xfId="1" applyFont="1" applyBorder="1" applyAlignment="1">
      <alignment vertical="center" shrinkToFit="1"/>
    </xf>
    <xf numFmtId="38" fontId="34" fillId="0" borderId="27" xfId="1" applyFont="1" applyBorder="1" applyAlignment="1">
      <alignment vertical="center" shrinkToFit="1"/>
    </xf>
    <xf numFmtId="38" fontId="34" fillId="0" borderId="21" xfId="1" applyFont="1" applyBorder="1" applyAlignment="1">
      <alignment vertical="center" shrinkToFit="1"/>
    </xf>
    <xf numFmtId="0" fontId="34" fillId="6" borderId="1" xfId="0" applyFont="1" applyFill="1" applyBorder="1" applyAlignment="1">
      <alignment vertical="center" shrinkToFit="1"/>
    </xf>
    <xf numFmtId="0" fontId="34" fillId="6" borderId="21" xfId="0" applyFont="1" applyFill="1" applyBorder="1" applyAlignment="1">
      <alignment vertical="center" shrinkToFit="1"/>
    </xf>
    <xf numFmtId="38" fontId="34" fillId="0" borderId="76" xfId="1" applyFont="1" applyBorder="1" applyAlignment="1">
      <alignment vertical="center" shrinkToFit="1"/>
    </xf>
    <xf numFmtId="38" fontId="34" fillId="0" borderId="0" xfId="0" applyNumberFormat="1" applyFont="1" applyAlignment="1">
      <alignment shrinkToFit="1"/>
    </xf>
    <xf numFmtId="38" fontId="34" fillId="0" borderId="1" xfId="1" applyFont="1" applyBorder="1" applyAlignment="1">
      <alignment vertical="center" shrinkToFit="1"/>
    </xf>
    <xf numFmtId="38" fontId="34" fillId="0" borderId="1" xfId="0" applyNumberFormat="1" applyFont="1" applyBorder="1" applyAlignment="1">
      <alignment shrinkToFit="1"/>
    </xf>
    <xf numFmtId="181" fontId="34" fillId="0" borderId="1" xfId="0" applyNumberFormat="1" applyFont="1" applyBorder="1" applyAlignment="1">
      <alignment shrinkToFit="1"/>
    </xf>
    <xf numFmtId="38" fontId="29" fillId="0" borderId="119" xfId="1" applyFont="1" applyBorder="1" applyAlignment="1">
      <alignment horizontal="right" vertical="center" shrinkToFit="1"/>
    </xf>
    <xf numFmtId="38" fontId="29" fillId="0" borderId="77" xfId="1" applyFont="1" applyBorder="1" applyAlignment="1">
      <alignment horizontal="right" vertical="center" shrinkToFit="1"/>
    </xf>
    <xf numFmtId="38" fontId="29" fillId="0" borderId="80" xfId="1" applyFont="1" applyBorder="1" applyAlignment="1">
      <alignment horizontal="right" vertical="center" shrinkToFit="1"/>
    </xf>
    <xf numFmtId="38" fontId="29" fillId="0" borderId="98" xfId="1" applyFont="1" applyBorder="1" applyAlignment="1">
      <alignment horizontal="right" vertical="center" shrinkToFit="1"/>
    </xf>
    <xf numFmtId="38" fontId="29" fillId="0" borderId="74" xfId="1" applyFont="1" applyBorder="1" applyAlignment="1">
      <alignment vertical="center" shrinkToFit="1"/>
    </xf>
    <xf numFmtId="38" fontId="29" fillId="0" borderId="70" xfId="1" applyFont="1" applyBorder="1" applyAlignment="1">
      <alignment vertical="center" shrinkToFit="1"/>
    </xf>
    <xf numFmtId="38" fontId="29" fillId="0" borderId="74" xfId="1" applyFont="1" applyBorder="1" applyAlignment="1">
      <alignment horizontal="right" vertical="center" shrinkToFit="1"/>
    </xf>
    <xf numFmtId="38" fontId="29" fillId="0" borderId="72" xfId="1" applyFont="1" applyBorder="1" applyAlignment="1">
      <alignment horizontal="right" vertical="center" shrinkToFit="1"/>
    </xf>
    <xf numFmtId="38" fontId="29" fillId="0" borderId="75" xfId="1" applyFont="1" applyBorder="1" applyAlignment="1">
      <alignment horizontal="right" vertical="center" shrinkToFit="1"/>
    </xf>
    <xf numFmtId="38" fontId="29" fillId="0" borderId="78" xfId="1" applyFont="1" applyBorder="1" applyAlignment="1">
      <alignment horizontal="right" vertical="center" shrinkToFit="1"/>
    </xf>
    <xf numFmtId="38" fontId="29" fillId="0" borderId="33" xfId="1" applyFont="1" applyBorder="1" applyAlignment="1">
      <alignment horizontal="right" vertical="center" shrinkToFit="1"/>
    </xf>
    <xf numFmtId="38" fontId="29" fillId="0" borderId="84" xfId="1" applyFont="1" applyBorder="1" applyAlignment="1">
      <alignment horizontal="right" vertical="center" shrinkToFit="1"/>
    </xf>
    <xf numFmtId="38" fontId="29" fillId="0" borderId="82" xfId="1" applyFont="1" applyBorder="1" applyAlignment="1">
      <alignment horizontal="right" vertical="center" shrinkToFit="1"/>
    </xf>
    <xf numFmtId="38" fontId="29" fillId="0" borderId="85" xfId="1" applyFont="1" applyBorder="1" applyAlignment="1">
      <alignment horizontal="right" vertical="center" shrinkToFit="1"/>
    </xf>
    <xf numFmtId="180" fontId="36" fillId="0" borderId="10" xfId="0" applyNumberFormat="1" applyFont="1" applyBorder="1" applyAlignment="1">
      <alignment vertical="center" shrinkToFit="1"/>
    </xf>
    <xf numFmtId="180" fontId="36" fillId="0" borderId="68" xfId="0" applyNumberFormat="1" applyFont="1" applyBorder="1" applyAlignment="1">
      <alignment vertical="center" shrinkToFit="1"/>
    </xf>
    <xf numFmtId="180" fontId="36" fillId="0" borderId="11" xfId="0" applyNumberFormat="1" applyFont="1" applyBorder="1" applyAlignment="1">
      <alignment vertical="center" shrinkToFit="1"/>
    </xf>
    <xf numFmtId="180" fontId="36" fillId="0" borderId="70" xfId="0" applyNumberFormat="1" applyFont="1" applyBorder="1" applyAlignment="1">
      <alignment vertical="center" shrinkToFit="1"/>
    </xf>
    <xf numFmtId="180" fontId="36" fillId="0" borderId="64" xfId="0" applyNumberFormat="1" applyFont="1" applyBorder="1" applyAlignment="1">
      <alignment vertical="center" shrinkToFit="1"/>
    </xf>
    <xf numFmtId="180" fontId="36" fillId="0" borderId="114" xfId="0" applyNumberFormat="1" applyFont="1" applyBorder="1" applyAlignment="1">
      <alignment vertical="center" shrinkToFit="1"/>
    </xf>
    <xf numFmtId="180" fontId="36" fillId="0" borderId="65" xfId="0" applyNumberFormat="1" applyFont="1" applyBorder="1" applyAlignment="1">
      <alignment vertical="center" shrinkToFit="1"/>
    </xf>
    <xf numFmtId="180" fontId="36" fillId="0" borderId="119" xfId="0" applyNumberFormat="1" applyFont="1" applyBorder="1" applyAlignment="1">
      <alignment vertical="center" shrinkToFit="1"/>
    </xf>
    <xf numFmtId="180" fontId="36" fillId="0" borderId="31" xfId="0" applyNumberFormat="1" applyFont="1" applyBorder="1" applyAlignment="1">
      <alignment vertical="center" shrinkToFit="1"/>
    </xf>
    <xf numFmtId="180" fontId="36" fillId="0" borderId="78" xfId="0" applyNumberFormat="1" applyFont="1" applyBorder="1" applyAlignment="1">
      <alignment vertical="center" shrinkToFit="1"/>
    </xf>
    <xf numFmtId="180" fontId="36" fillId="0" borderId="125" xfId="0" applyNumberFormat="1" applyFont="1" applyBorder="1" applyAlignment="1">
      <alignment vertical="center" shrinkToFit="1"/>
    </xf>
    <xf numFmtId="180" fontId="36" fillId="0" borderId="95" xfId="0" applyNumberFormat="1" applyFont="1" applyBorder="1" applyAlignment="1">
      <alignment vertical="center" shrinkToFit="1"/>
    </xf>
    <xf numFmtId="180" fontId="36" fillId="0" borderId="26" xfId="0" applyNumberFormat="1" applyFont="1" applyBorder="1" applyAlignment="1">
      <alignment vertical="center" shrinkToFit="1"/>
    </xf>
    <xf numFmtId="180" fontId="36" fillId="0" borderId="112" xfId="0" applyNumberFormat="1" applyFont="1" applyBorder="1" applyAlignment="1">
      <alignment vertical="center" shrinkToFit="1"/>
    </xf>
    <xf numFmtId="180" fontId="36" fillId="0" borderId="108" xfId="0" applyNumberFormat="1" applyFont="1" applyBorder="1" applyAlignment="1">
      <alignment vertical="center" shrinkToFit="1"/>
    </xf>
    <xf numFmtId="180" fontId="36" fillId="0" borderId="98" xfId="0" applyNumberFormat="1" applyFont="1" applyBorder="1" applyAlignment="1">
      <alignment vertical="center" shrinkToFit="1"/>
    </xf>
    <xf numFmtId="38" fontId="29" fillId="0" borderId="94" xfId="0" applyNumberFormat="1" applyFont="1" applyBorder="1" applyAlignment="1">
      <alignment vertical="center" shrinkToFit="1"/>
    </xf>
    <xf numFmtId="38" fontId="29" fillId="0" borderId="76" xfId="0" applyNumberFormat="1" applyFont="1" applyBorder="1" applyAlignment="1">
      <alignment vertical="center" shrinkToFit="1"/>
    </xf>
    <xf numFmtId="38" fontId="34" fillId="0" borderId="76" xfId="0" applyNumberFormat="1" applyFont="1" applyBorder="1" applyAlignment="1">
      <alignment vertical="center" shrinkToFit="1"/>
    </xf>
    <xf numFmtId="181" fontId="34" fillId="0" borderId="76" xfId="0" applyNumberFormat="1" applyFont="1" applyBorder="1" applyAlignment="1">
      <alignment vertical="center" shrinkToFit="1"/>
    </xf>
    <xf numFmtId="181" fontId="29" fillId="0" borderId="76" xfId="0" applyNumberFormat="1" applyFont="1" applyBorder="1" applyAlignment="1">
      <alignment horizontal="right" vertical="center" shrinkToFit="1"/>
    </xf>
    <xf numFmtId="38" fontId="29" fillId="0" borderId="95" xfId="0" applyNumberFormat="1" applyFont="1" applyBorder="1" applyAlignment="1">
      <alignment vertical="center" shrinkToFit="1"/>
    </xf>
    <xf numFmtId="38" fontId="29" fillId="0" borderId="27" xfId="0" applyNumberFormat="1" applyFont="1" applyBorder="1" applyAlignment="1">
      <alignment vertical="center" shrinkToFit="1"/>
    </xf>
    <xf numFmtId="38" fontId="34" fillId="0" borderId="27" xfId="0" applyNumberFormat="1" applyFont="1" applyBorder="1" applyAlignment="1">
      <alignment vertical="center" shrinkToFit="1"/>
    </xf>
    <xf numFmtId="38" fontId="34" fillId="5" borderId="104" xfId="0" applyNumberFormat="1" applyFont="1" applyFill="1" applyBorder="1" applyAlignment="1">
      <alignment vertical="center" shrinkToFit="1"/>
    </xf>
    <xf numFmtId="38" fontId="29" fillId="5" borderId="104" xfId="0" applyNumberFormat="1" applyFont="1" applyFill="1" applyBorder="1" applyAlignment="1">
      <alignment horizontal="right" vertical="center" shrinkToFit="1"/>
    </xf>
    <xf numFmtId="181" fontId="34" fillId="0" borderId="27" xfId="0" applyNumberFormat="1" applyFont="1" applyBorder="1" applyAlignment="1">
      <alignment vertical="center" shrinkToFit="1"/>
    </xf>
    <xf numFmtId="38" fontId="29" fillId="0" borderId="96" xfId="0" applyNumberFormat="1" applyFont="1" applyBorder="1" applyAlignment="1">
      <alignment vertical="center" shrinkToFit="1"/>
    </xf>
    <xf numFmtId="38" fontId="29" fillId="0" borderId="38" xfId="0" applyNumberFormat="1" applyFont="1" applyBorder="1" applyAlignment="1">
      <alignment vertical="center" shrinkToFit="1"/>
    </xf>
    <xf numFmtId="38" fontId="34" fillId="0" borderId="38" xfId="0" applyNumberFormat="1" applyFont="1" applyBorder="1" applyAlignment="1">
      <alignment vertical="center" shrinkToFit="1"/>
    </xf>
    <xf numFmtId="38" fontId="29" fillId="0" borderId="56" xfId="1" applyFont="1" applyBorder="1" applyAlignment="1">
      <alignment vertical="center" shrinkToFit="1"/>
    </xf>
    <xf numFmtId="38" fontId="29" fillId="0" borderId="1" xfId="1" applyFont="1" applyBorder="1" applyAlignment="1">
      <alignment vertical="center" shrinkToFit="1"/>
    </xf>
    <xf numFmtId="181" fontId="29" fillId="0" borderId="1" xfId="1" applyNumberFormat="1" applyFont="1" applyBorder="1" applyAlignment="1">
      <alignment vertical="center" shrinkToFit="1"/>
    </xf>
    <xf numFmtId="40" fontId="29" fillId="0" borderId="95" xfId="0" applyNumberFormat="1" applyFont="1" applyBorder="1" applyAlignment="1">
      <alignment vertical="center" shrinkToFit="1"/>
    </xf>
    <xf numFmtId="40" fontId="29" fillId="7" borderId="104" xfId="0" applyNumberFormat="1" applyFont="1" applyFill="1" applyBorder="1" applyAlignment="1">
      <alignment vertical="center" shrinkToFit="1"/>
    </xf>
    <xf numFmtId="40" fontId="29" fillId="7" borderId="106" xfId="0" applyNumberFormat="1" applyFont="1" applyFill="1" applyBorder="1" applyAlignment="1">
      <alignment vertical="center" shrinkToFit="1"/>
    </xf>
    <xf numFmtId="40" fontId="34" fillId="0" borderId="27" xfId="0" applyNumberFormat="1" applyFont="1" applyBorder="1" applyAlignment="1">
      <alignment vertical="center" shrinkToFit="1"/>
    </xf>
    <xf numFmtId="179" fontId="29" fillId="0" borderId="119" xfId="1" applyNumberFormat="1" applyFont="1" applyBorder="1" applyAlignment="1">
      <alignment horizontal="right" vertical="center" shrinkToFit="1"/>
    </xf>
    <xf numFmtId="179" fontId="29" fillId="0" borderId="77" xfId="1" applyNumberFormat="1" applyFont="1" applyBorder="1" applyAlignment="1">
      <alignment horizontal="right" vertical="center" shrinkToFit="1"/>
    </xf>
    <xf numFmtId="179" fontId="29" fillId="0" borderId="80" xfId="1" applyNumberFormat="1" applyFont="1" applyBorder="1" applyAlignment="1">
      <alignment horizontal="right" vertical="center" shrinkToFit="1"/>
    </xf>
    <xf numFmtId="179" fontId="29" fillId="0" borderId="95" xfId="1" applyNumberFormat="1" applyFont="1" applyBorder="1" applyAlignment="1">
      <alignment horizontal="right" vertical="center" shrinkToFit="1"/>
    </xf>
    <xf numFmtId="179" fontId="29" fillId="0" borderId="86" xfId="1" applyNumberFormat="1" applyFont="1" applyBorder="1" applyAlignment="1">
      <alignment horizontal="right" vertical="center" shrinkToFit="1"/>
    </xf>
    <xf numFmtId="179" fontId="29" fillId="0" borderId="98" xfId="1" applyNumberFormat="1" applyFont="1" applyBorder="1" applyAlignment="1">
      <alignment horizontal="right" vertical="center" shrinkToFit="1"/>
    </xf>
    <xf numFmtId="179" fontId="29" fillId="0" borderId="71" xfId="1" applyNumberFormat="1" applyFont="1" applyBorder="1" applyAlignment="1">
      <alignment horizontal="right" vertical="center" shrinkToFit="1"/>
    </xf>
    <xf numFmtId="179" fontId="29" fillId="0" borderId="74" xfId="1" applyNumberFormat="1" applyFont="1" applyBorder="1" applyAlignment="1">
      <alignment horizontal="right" vertical="center" shrinkToFit="1"/>
    </xf>
    <xf numFmtId="179" fontId="29" fillId="0" borderId="94" xfId="1" applyNumberFormat="1" applyFont="1" applyBorder="1" applyAlignment="1">
      <alignment horizontal="right" vertical="center" shrinkToFit="1"/>
    </xf>
    <xf numFmtId="179" fontId="29" fillId="0" borderId="70" xfId="1" applyNumberFormat="1" applyFont="1" applyBorder="1" applyAlignment="1">
      <alignment vertical="center" shrinkToFit="1"/>
    </xf>
    <xf numFmtId="0" fontId="34" fillId="4" borderId="86" xfId="0" applyFont="1" applyFill="1" applyBorder="1" applyAlignment="1" applyProtection="1">
      <alignment vertical="center"/>
      <protection locked="0"/>
    </xf>
    <xf numFmtId="0" fontId="45" fillId="0" borderId="21" xfId="0" applyFont="1" applyBorder="1" applyAlignment="1">
      <alignment horizontal="center" vertical="center"/>
    </xf>
    <xf numFmtId="0" fontId="34" fillId="0" borderId="21" xfId="0" applyFont="1" applyBorder="1" applyAlignment="1">
      <alignment horizontal="center" vertical="center"/>
    </xf>
    <xf numFmtId="181" fontId="29" fillId="0" borderId="28" xfId="0" applyNumberFormat="1" applyFont="1" applyBorder="1" applyAlignment="1">
      <alignment vertical="center" shrinkToFit="1"/>
    </xf>
    <xf numFmtId="38" fontId="29" fillId="5" borderId="106" xfId="0" applyNumberFormat="1" applyFont="1" applyFill="1" applyBorder="1" applyAlignment="1">
      <alignment vertical="center" shrinkToFit="1"/>
    </xf>
    <xf numFmtId="181" fontId="29" fillId="0" borderId="10" xfId="1" applyNumberFormat="1" applyFont="1" applyBorder="1" applyAlignment="1">
      <alignment vertical="center" shrinkToFit="1"/>
    </xf>
    <xf numFmtId="181" fontId="29" fillId="12" borderId="126" xfId="0" applyNumberFormat="1" applyFont="1" applyFill="1" applyBorder="1" applyAlignment="1">
      <alignment vertical="center" shrinkToFit="1"/>
    </xf>
    <xf numFmtId="38" fontId="29" fillId="12" borderId="104" xfId="0" applyNumberFormat="1" applyFont="1" applyFill="1" applyBorder="1" applyAlignment="1">
      <alignment horizontal="right" vertical="center" shrinkToFit="1"/>
    </xf>
    <xf numFmtId="38" fontId="34" fillId="12" borderId="104" xfId="0" applyNumberFormat="1" applyFont="1" applyFill="1" applyBorder="1" applyAlignment="1">
      <alignment vertical="center" shrinkToFit="1"/>
    </xf>
    <xf numFmtId="38" fontId="29" fillId="12" borderId="106" xfId="0" applyNumberFormat="1" applyFont="1" applyFill="1" applyBorder="1" applyAlignment="1">
      <alignment vertical="center" shrinkToFit="1"/>
    </xf>
    <xf numFmtId="38" fontId="34" fillId="12" borderId="105" xfId="0" applyNumberFormat="1" applyFont="1" applyFill="1" applyBorder="1" applyAlignment="1">
      <alignment vertical="center" shrinkToFit="1"/>
    </xf>
    <xf numFmtId="38" fontId="29" fillId="12" borderId="105" xfId="0" applyNumberFormat="1" applyFont="1" applyFill="1" applyBorder="1" applyAlignment="1">
      <alignment horizontal="right" vertical="center" shrinkToFit="1"/>
    </xf>
    <xf numFmtId="38" fontId="29" fillId="12" borderId="107" xfId="0" applyNumberFormat="1" applyFont="1" applyFill="1" applyBorder="1" applyAlignment="1">
      <alignment vertical="center" shrinkToFit="1"/>
    </xf>
    <xf numFmtId="181" fontId="29" fillId="0" borderId="84" xfId="1" applyNumberFormat="1" applyFont="1" applyBorder="1" applyAlignment="1">
      <alignment vertical="center" shrinkToFit="1"/>
    </xf>
    <xf numFmtId="181" fontId="29" fillId="0" borderId="74" xfId="1" applyNumberFormat="1" applyFont="1" applyBorder="1" applyAlignment="1">
      <alignment vertical="center" shrinkToFit="1"/>
    </xf>
    <xf numFmtId="181" fontId="29" fillId="0" borderId="86" xfId="1" applyNumberFormat="1" applyFont="1" applyBorder="1" applyAlignment="1">
      <alignment vertical="center" shrinkToFit="1"/>
    </xf>
    <xf numFmtId="181" fontId="29" fillId="0" borderId="98" xfId="1" applyNumberFormat="1" applyFont="1" applyBorder="1" applyAlignment="1">
      <alignment vertical="center" shrinkToFit="1"/>
    </xf>
    <xf numFmtId="181" fontId="29" fillId="0" borderId="80" xfId="1" applyNumberFormat="1" applyFont="1" applyBorder="1" applyAlignment="1">
      <alignment vertical="center" shrinkToFit="1"/>
    </xf>
    <xf numFmtId="179" fontId="29" fillId="0" borderId="0" xfId="1" applyNumberFormat="1" applyFont="1" applyAlignment="1">
      <alignment horizontal="right" vertical="center" shrinkToFit="1"/>
    </xf>
    <xf numFmtId="40" fontId="45" fillId="0" borderId="71" xfId="0" applyNumberFormat="1" applyFont="1" applyBorder="1" applyAlignment="1">
      <alignment vertical="center" shrinkToFit="1"/>
    </xf>
    <xf numFmtId="40" fontId="45" fillId="0" borderId="77" xfId="0" applyNumberFormat="1" applyFont="1" applyBorder="1" applyAlignment="1">
      <alignment vertical="center" shrinkToFit="1"/>
    </xf>
    <xf numFmtId="0" fontId="29" fillId="0" borderId="0" xfId="0" applyFont="1" applyAlignment="1">
      <alignment horizontal="center" vertical="center" wrapText="1"/>
    </xf>
    <xf numFmtId="0" fontId="34" fillId="4" borderId="0" xfId="0" applyFont="1" applyFill="1" applyProtection="1">
      <protection locked="0"/>
    </xf>
    <xf numFmtId="0" fontId="34" fillId="4" borderId="79" xfId="0" applyFont="1" applyFill="1" applyBorder="1" applyAlignment="1" applyProtection="1">
      <alignment vertical="center"/>
      <protection locked="0"/>
    </xf>
    <xf numFmtId="0" fontId="34" fillId="4" borderId="89" xfId="0" applyFont="1" applyFill="1" applyBorder="1" applyAlignment="1" applyProtection="1">
      <alignment vertical="center"/>
      <protection locked="0"/>
    </xf>
    <xf numFmtId="181" fontId="29" fillId="0" borderId="119" xfId="1" applyNumberFormat="1" applyFont="1" applyBorder="1" applyAlignment="1">
      <alignment vertical="center" shrinkToFit="1"/>
    </xf>
    <xf numFmtId="181" fontId="29" fillId="0" borderId="77" xfId="1" applyNumberFormat="1" applyFont="1" applyBorder="1" applyAlignment="1">
      <alignment vertical="center" shrinkToFit="1"/>
    </xf>
    <xf numFmtId="181" fontId="29" fillId="0" borderId="95" xfId="1" applyNumberFormat="1" applyFont="1" applyBorder="1" applyAlignment="1">
      <alignment vertical="center" shrinkToFit="1"/>
    </xf>
    <xf numFmtId="181" fontId="29" fillId="0" borderId="70" xfId="1" applyNumberFormat="1" applyFont="1" applyBorder="1" applyAlignment="1">
      <alignment vertical="center" shrinkToFit="1"/>
    </xf>
    <xf numFmtId="181" fontId="36" fillId="0" borderId="71" xfId="0" applyNumberFormat="1" applyFont="1" applyBorder="1" applyAlignment="1">
      <alignment vertical="center" shrinkToFit="1"/>
    </xf>
    <xf numFmtId="181" fontId="36" fillId="0" borderId="72" xfId="0" applyNumberFormat="1" applyFont="1" applyBorder="1" applyAlignment="1">
      <alignment vertical="center" shrinkToFit="1"/>
    </xf>
    <xf numFmtId="181" fontId="36" fillId="0" borderId="77" xfId="0" applyNumberFormat="1" applyFont="1" applyBorder="1" applyAlignment="1">
      <alignment vertical="center" shrinkToFit="1"/>
    </xf>
    <xf numFmtId="181" fontId="36" fillId="0" borderId="78" xfId="0" applyNumberFormat="1" applyFont="1" applyBorder="1" applyAlignment="1">
      <alignment vertical="center" shrinkToFit="1"/>
    </xf>
    <xf numFmtId="0" fontId="29" fillId="0" borderId="18"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1" xfId="0" applyFont="1" applyBorder="1" applyAlignment="1">
      <alignment horizontal="center" vertical="center" shrinkToFit="1"/>
    </xf>
    <xf numFmtId="0" fontId="29" fillId="0" borderId="22" xfId="0" applyFont="1" applyBorder="1" applyAlignment="1">
      <alignment horizontal="center" vertical="center" shrinkToFit="1"/>
    </xf>
    <xf numFmtId="178" fontId="29" fillId="0" borderId="28" xfId="3" applyNumberFormat="1" applyFont="1" applyBorder="1" applyAlignment="1">
      <alignment vertical="center"/>
    </xf>
    <xf numFmtId="178" fontId="29" fillId="0" borderId="31" xfId="3" applyNumberFormat="1" applyFont="1" applyBorder="1" applyAlignment="1">
      <alignment vertical="center"/>
    </xf>
    <xf numFmtId="178" fontId="29" fillId="5" borderId="31" xfId="3" applyNumberFormat="1" applyFont="1" applyFill="1" applyBorder="1" applyAlignment="1">
      <alignment horizontal="center" vertical="center"/>
    </xf>
    <xf numFmtId="178" fontId="29" fillId="5" borderId="41" xfId="3" applyNumberFormat="1" applyFont="1" applyFill="1" applyBorder="1" applyAlignment="1">
      <alignment horizontal="center" vertical="center"/>
    </xf>
    <xf numFmtId="178" fontId="29" fillId="0" borderId="10" xfId="3" applyNumberFormat="1" applyFont="1" applyBorder="1" applyAlignment="1">
      <alignment vertical="center"/>
    </xf>
    <xf numFmtId="178" fontId="29" fillId="0" borderId="44" xfId="3" applyNumberFormat="1" applyFont="1" applyBorder="1" applyAlignment="1">
      <alignment vertical="center"/>
    </xf>
    <xf numFmtId="40" fontId="29" fillId="0" borderId="127" xfId="1" applyNumberFormat="1" applyFont="1" applyBorder="1" applyAlignment="1">
      <alignment vertical="center"/>
    </xf>
    <xf numFmtId="40" fontId="29" fillId="0" borderId="39" xfId="1" applyNumberFormat="1" applyFont="1" applyBorder="1" applyAlignment="1">
      <alignment vertical="center"/>
    </xf>
    <xf numFmtId="40" fontId="29" fillId="0" borderId="43" xfId="1" applyNumberFormat="1" applyFont="1" applyBorder="1" applyAlignment="1">
      <alignment vertical="center"/>
    </xf>
    <xf numFmtId="40" fontId="29" fillId="0" borderId="128" xfId="1" applyNumberFormat="1" applyFont="1" applyBorder="1" applyAlignment="1">
      <alignment vertical="center"/>
    </xf>
    <xf numFmtId="0" fontId="49" fillId="0" borderId="18" xfId="0" applyFont="1" applyBorder="1" applyAlignment="1">
      <alignment horizontal="center" vertical="center"/>
    </xf>
    <xf numFmtId="178" fontId="29" fillId="5" borderId="125" xfId="3" applyNumberFormat="1" applyFont="1" applyFill="1" applyBorder="1" applyAlignment="1">
      <alignment horizontal="center" vertical="center"/>
    </xf>
    <xf numFmtId="0" fontId="43" fillId="0" borderId="18" xfId="0" applyFont="1" applyBorder="1" applyAlignment="1">
      <alignment horizontal="center" vertical="center"/>
    </xf>
    <xf numFmtId="182" fontId="29" fillId="0" borderId="40" xfId="1" applyNumberFormat="1" applyFont="1" applyBorder="1" applyAlignment="1">
      <alignment vertical="center" shrinkToFit="1"/>
    </xf>
    <xf numFmtId="182" fontId="29" fillId="0" borderId="42" xfId="1" applyNumberFormat="1" applyFont="1" applyBorder="1" applyAlignment="1">
      <alignment vertical="center" shrinkToFit="1"/>
    </xf>
    <xf numFmtId="40" fontId="29" fillId="0" borderId="28" xfId="3" applyNumberFormat="1" applyFont="1" applyBorder="1" applyAlignment="1">
      <alignment vertical="center"/>
    </xf>
    <xf numFmtId="40" fontId="29" fillId="0" borderId="31" xfId="3" applyNumberFormat="1" applyFont="1" applyBorder="1" applyAlignment="1">
      <alignment vertical="center"/>
    </xf>
    <xf numFmtId="40" fontId="29" fillId="0" borderId="10" xfId="3" applyNumberFormat="1" applyFont="1" applyBorder="1" applyAlignment="1">
      <alignment vertical="center"/>
    </xf>
    <xf numFmtId="40" fontId="29" fillId="0" borderId="44" xfId="3" applyNumberFormat="1" applyFont="1" applyBorder="1" applyAlignment="1">
      <alignment vertical="center"/>
    </xf>
    <xf numFmtId="181" fontId="29" fillId="0" borderId="27" xfId="0" applyNumberFormat="1" applyFont="1" applyBorder="1" applyAlignment="1">
      <alignment vertical="center" shrinkToFit="1"/>
    </xf>
    <xf numFmtId="181" fontId="29" fillId="0" borderId="38" xfId="0" applyNumberFormat="1" applyFont="1" applyBorder="1" applyAlignment="1">
      <alignment vertical="center" shrinkToFit="1"/>
    </xf>
    <xf numFmtId="181" fontId="29" fillId="0" borderId="42" xfId="1" applyNumberFormat="1" applyFont="1" applyBorder="1" applyAlignment="1">
      <alignment vertical="center" shrinkToFit="1"/>
    </xf>
    <xf numFmtId="181" fontId="29" fillId="0" borderId="46" xfId="1" applyNumberFormat="1" applyFont="1" applyBorder="1" applyAlignment="1">
      <alignment vertical="center" shrinkToFit="1"/>
    </xf>
    <xf numFmtId="181" fontId="29" fillId="0" borderId="47" xfId="1" applyNumberFormat="1" applyFont="1" applyBorder="1" applyAlignment="1">
      <alignment vertical="center" shrinkToFit="1"/>
    </xf>
    <xf numFmtId="182" fontId="29" fillId="0" borderId="129" xfId="1" applyNumberFormat="1" applyFont="1" applyBorder="1" applyAlignment="1">
      <alignment vertical="center" shrinkToFit="1"/>
    </xf>
    <xf numFmtId="181" fontId="29" fillId="0" borderId="25" xfId="1" applyNumberFormat="1" applyFont="1" applyBorder="1" applyAlignment="1">
      <alignment vertical="center" shrinkToFit="1"/>
    </xf>
    <xf numFmtId="181" fontId="29" fillId="10" borderId="26" xfId="1" applyNumberFormat="1" applyFont="1" applyFill="1" applyBorder="1" applyAlignment="1">
      <alignment vertical="center" shrinkToFit="1"/>
    </xf>
    <xf numFmtId="181" fontId="29" fillId="0" borderId="40" xfId="1" applyNumberFormat="1" applyFont="1" applyBorder="1" applyAlignment="1">
      <alignment vertical="center" shrinkToFit="1"/>
    </xf>
    <xf numFmtId="181" fontId="29" fillId="10" borderId="10" xfId="1" applyNumberFormat="1" applyFont="1" applyFill="1" applyBorder="1" applyAlignment="1">
      <alignment vertical="center" shrinkToFit="1"/>
    </xf>
    <xf numFmtId="181" fontId="29" fillId="10" borderId="1" xfId="1" applyNumberFormat="1" applyFont="1" applyFill="1" applyBorder="1" applyAlignment="1">
      <alignment vertical="center" shrinkToFit="1"/>
    </xf>
    <xf numFmtId="181" fontId="29" fillId="0" borderId="52" xfId="1" applyNumberFormat="1" applyFont="1" applyBorder="1" applyAlignment="1">
      <alignment vertical="center" shrinkToFit="1"/>
    </xf>
    <xf numFmtId="181" fontId="29" fillId="10" borderId="47" xfId="1" applyNumberFormat="1" applyFont="1" applyFill="1" applyBorder="1" applyAlignment="1">
      <alignment vertical="center" shrinkToFit="1"/>
    </xf>
    <xf numFmtId="40" fontId="29" fillId="5" borderId="31" xfId="3" applyNumberFormat="1" applyFont="1" applyFill="1" applyBorder="1" applyAlignment="1">
      <alignment horizontal="center" vertical="center"/>
    </xf>
    <xf numFmtId="40" fontId="29" fillId="5" borderId="41" xfId="3" applyNumberFormat="1" applyFont="1" applyFill="1" applyBorder="1" applyAlignment="1">
      <alignment horizontal="center" vertical="center"/>
    </xf>
    <xf numFmtId="0" fontId="19" fillId="0" borderId="0" xfId="0" applyFont="1" applyAlignment="1">
      <alignment horizontal="center" vertical="center"/>
    </xf>
    <xf numFmtId="177" fontId="29" fillId="0" borderId="15" xfId="0" applyNumberFormat="1" applyFont="1" applyBorder="1" applyAlignment="1">
      <alignment vertical="center"/>
    </xf>
    <xf numFmtId="177" fontId="36" fillId="0" borderId="15" xfId="0" applyNumberFormat="1" applyFont="1" applyBorder="1" applyAlignment="1">
      <alignment vertical="center"/>
    </xf>
    <xf numFmtId="177" fontId="36" fillId="0" borderId="64" xfId="0" applyNumberFormat="1" applyFont="1" applyBorder="1" applyAlignment="1">
      <alignment vertical="center"/>
    </xf>
    <xf numFmtId="181" fontId="29" fillId="0" borderId="55" xfId="0" applyNumberFormat="1" applyFont="1" applyBorder="1" applyAlignment="1">
      <alignment horizontal="right" vertical="center" shrinkToFit="1"/>
    </xf>
    <xf numFmtId="181" fontId="29" fillId="0" borderId="21" xfId="0" applyNumberFormat="1" applyFont="1" applyBorder="1" applyAlignment="1">
      <alignment horizontal="right" vertical="center" shrinkToFit="1"/>
    </xf>
    <xf numFmtId="181" fontId="36" fillId="0" borderId="21" xfId="0" applyNumberFormat="1" applyFont="1" applyBorder="1" applyAlignment="1">
      <alignment horizontal="right" vertical="center" shrinkToFit="1"/>
    </xf>
    <xf numFmtId="181" fontId="36" fillId="0" borderId="20" xfId="0" applyNumberFormat="1" applyFont="1" applyBorder="1" applyAlignment="1">
      <alignment horizontal="right" vertical="center" shrinkToFit="1"/>
    </xf>
    <xf numFmtId="181" fontId="29" fillId="0" borderId="1" xfId="0" applyNumberFormat="1" applyFont="1" applyBorder="1" applyAlignment="1">
      <alignment horizontal="right" vertical="center" shrinkToFit="1"/>
    </xf>
    <xf numFmtId="181" fontId="36" fillId="0" borderId="1" xfId="0" applyNumberFormat="1" applyFont="1" applyBorder="1" applyAlignment="1">
      <alignment horizontal="right" vertical="center" shrinkToFit="1"/>
    </xf>
    <xf numFmtId="181" fontId="36" fillId="0" borderId="10" xfId="0" applyNumberFormat="1" applyFont="1" applyBorder="1" applyAlignment="1">
      <alignment horizontal="right" vertical="center" shrinkToFit="1"/>
    </xf>
    <xf numFmtId="181" fontId="29" fillId="0" borderId="56" xfId="0" applyNumberFormat="1" applyFont="1" applyBorder="1" applyAlignment="1">
      <alignment horizontal="right" vertical="center" shrinkToFit="1"/>
    </xf>
    <xf numFmtId="177" fontId="29" fillId="0" borderId="27" xfId="1" applyNumberFormat="1" applyFont="1" applyBorder="1" applyAlignment="1">
      <alignment vertical="center"/>
    </xf>
    <xf numFmtId="181" fontId="20" fillId="0" borderId="1" xfId="1" applyNumberFormat="1" applyFont="1" applyBorder="1" applyAlignment="1">
      <alignment horizontal="right" vertical="center" shrinkToFit="1"/>
    </xf>
    <xf numFmtId="181" fontId="20" fillId="0" borderId="1" xfId="0" applyNumberFormat="1" applyFont="1" applyBorder="1" applyAlignment="1">
      <alignment horizontal="right" vertical="center" shrinkToFit="1"/>
    </xf>
    <xf numFmtId="40" fontId="20" fillId="0" borderId="1" xfId="0" applyNumberFormat="1" applyFont="1" applyBorder="1" applyAlignment="1">
      <alignment horizontal="right" vertical="center" shrinkToFit="1"/>
    </xf>
    <xf numFmtId="183" fontId="20" fillId="0" borderId="0" xfId="0" applyNumberFormat="1" applyFont="1" applyAlignment="1">
      <alignment horizontal="right" vertical="center" wrapText="1"/>
    </xf>
    <xf numFmtId="0" fontId="20" fillId="0" borderId="0" xfId="0" applyFont="1" applyAlignment="1">
      <alignment horizontal="right" vertical="center" shrinkToFit="1"/>
    </xf>
    <xf numFmtId="0" fontId="55" fillId="0" borderId="15" xfId="0" applyFont="1" applyBorder="1" applyAlignment="1">
      <alignment horizontal="center" vertical="center" wrapText="1"/>
    </xf>
    <xf numFmtId="181" fontId="20" fillId="0" borderId="0" xfId="0" applyNumberFormat="1" applyFont="1" applyAlignment="1">
      <alignment horizontal="right" vertical="center" shrinkToFit="1"/>
    </xf>
    <xf numFmtId="40" fontId="20" fillId="0" borderId="0" xfId="0" applyNumberFormat="1" applyFont="1" applyAlignment="1">
      <alignment horizontal="right" vertical="center" shrinkToFit="1"/>
    </xf>
    <xf numFmtId="177" fontId="20" fillId="0" borderId="0" xfId="3" applyNumberFormat="1" applyFont="1" applyAlignment="1">
      <alignment horizontal="right" vertical="center" wrapText="1"/>
    </xf>
    <xf numFmtId="181" fontId="20" fillId="0" borderId="0" xfId="0" applyNumberFormat="1" applyFont="1" applyAlignment="1">
      <alignment horizontal="right" vertical="center" wrapText="1"/>
    </xf>
    <xf numFmtId="2" fontId="20" fillId="0" borderId="0" xfId="0" applyNumberFormat="1" applyFont="1" applyAlignment="1">
      <alignment horizontal="right" vertical="center" wrapText="1"/>
    </xf>
    <xf numFmtId="9" fontId="20" fillId="0" borderId="0" xfId="3" applyFont="1" applyAlignment="1">
      <alignment horizontal="right" vertical="center" wrapText="1"/>
    </xf>
    <xf numFmtId="181" fontId="20" fillId="0" borderId="21" xfId="1" applyNumberFormat="1" applyFont="1" applyBorder="1" applyAlignment="1">
      <alignment horizontal="right" vertical="center" shrinkToFit="1"/>
    </xf>
    <xf numFmtId="181" fontId="20" fillId="0" borderId="21" xfId="0" applyNumberFormat="1" applyFont="1" applyBorder="1" applyAlignment="1">
      <alignment horizontal="right" vertical="center" shrinkToFit="1"/>
    </xf>
    <xf numFmtId="40" fontId="20" fillId="0" borderId="21" xfId="0" applyNumberFormat="1" applyFont="1" applyBorder="1" applyAlignment="1">
      <alignment horizontal="right" vertical="center" shrinkToFit="1"/>
    </xf>
    <xf numFmtId="0" fontId="55" fillId="0" borderId="47" xfId="0" quotePrefix="1" applyFont="1" applyBorder="1" applyAlignment="1">
      <alignment horizontal="center" vertical="center" wrapText="1"/>
    </xf>
    <xf numFmtId="0" fontId="55" fillId="0" borderId="48" xfId="0" quotePrefix="1" applyFont="1" applyBorder="1" applyAlignment="1">
      <alignment horizontal="center" vertical="center" wrapText="1"/>
    </xf>
    <xf numFmtId="181" fontId="20" fillId="0" borderId="129" xfId="1" applyNumberFormat="1" applyFont="1" applyBorder="1" applyAlignment="1">
      <alignment horizontal="right" vertical="center" shrinkToFit="1"/>
    </xf>
    <xf numFmtId="181" fontId="20" fillId="0" borderId="22" xfId="1" applyNumberFormat="1" applyFont="1" applyBorder="1" applyAlignment="1">
      <alignment horizontal="right" vertical="center" shrinkToFit="1"/>
    </xf>
    <xf numFmtId="181" fontId="20" fillId="0" borderId="42" xfId="1" applyNumberFormat="1" applyFont="1" applyBorder="1" applyAlignment="1">
      <alignment horizontal="right" vertical="center" shrinkToFit="1"/>
    </xf>
    <xf numFmtId="181" fontId="20" fillId="0" borderId="133" xfId="1" applyNumberFormat="1" applyFont="1" applyBorder="1" applyAlignment="1">
      <alignment horizontal="right" vertical="center" shrinkToFit="1"/>
    </xf>
    <xf numFmtId="181" fontId="20" fillId="0" borderId="15" xfId="1" applyNumberFormat="1" applyFont="1" applyBorder="1" applyAlignment="1">
      <alignment horizontal="right" vertical="center" shrinkToFit="1"/>
    </xf>
    <xf numFmtId="181" fontId="20" fillId="0" borderId="15" xfId="0" applyNumberFormat="1" applyFont="1" applyBorder="1" applyAlignment="1">
      <alignment horizontal="right" vertical="center" shrinkToFit="1"/>
    </xf>
    <xf numFmtId="40" fontId="20" fillId="0" borderId="15" xfId="0" applyNumberFormat="1" applyFont="1" applyBorder="1" applyAlignment="1">
      <alignment horizontal="right" vertical="center" shrinkToFit="1"/>
    </xf>
    <xf numFmtId="181" fontId="20" fillId="0" borderId="135" xfId="1" applyNumberFormat="1" applyFont="1" applyBorder="1" applyAlignment="1">
      <alignment horizontal="right" vertical="center" shrinkToFit="1"/>
    </xf>
    <xf numFmtId="181" fontId="20" fillId="0" borderId="58" xfId="1" applyNumberFormat="1" applyFont="1" applyBorder="1" applyAlignment="1">
      <alignment horizontal="right" vertical="center" shrinkToFit="1"/>
    </xf>
    <xf numFmtId="181" fontId="20" fillId="0" borderId="60" xfId="1" applyNumberFormat="1" applyFont="1" applyBorder="1" applyAlignment="1">
      <alignment horizontal="right" vertical="center" shrinkToFit="1"/>
    </xf>
    <xf numFmtId="181" fontId="20" fillId="0" borderId="60" xfId="0" applyNumberFormat="1" applyFont="1" applyBorder="1" applyAlignment="1">
      <alignment horizontal="right" vertical="center" shrinkToFit="1"/>
    </xf>
    <xf numFmtId="40" fontId="20" fillId="0" borderId="60" xfId="0" applyNumberFormat="1" applyFont="1" applyBorder="1" applyAlignment="1">
      <alignment horizontal="right" vertical="center" shrinkToFit="1"/>
    </xf>
    <xf numFmtId="0" fontId="55" fillId="0" borderId="16" xfId="0" quotePrefix="1" applyFont="1" applyBorder="1" applyAlignment="1">
      <alignment horizontal="center" vertical="center" wrapText="1"/>
    </xf>
    <xf numFmtId="0" fontId="55" fillId="0" borderId="15" xfId="0" quotePrefix="1" applyFont="1" applyBorder="1" applyAlignment="1">
      <alignment horizontal="center" vertical="center" wrapText="1"/>
    </xf>
    <xf numFmtId="0" fontId="55" fillId="0" borderId="47" xfId="0" applyFont="1" applyBorder="1" applyAlignment="1">
      <alignment horizontal="center" vertical="center" wrapText="1"/>
    </xf>
    <xf numFmtId="38" fontId="29" fillId="0" borderId="0" xfId="1" applyFont="1" applyAlignment="1">
      <alignment vertical="center" shrinkToFit="1"/>
    </xf>
    <xf numFmtId="179" fontId="29" fillId="0" borderId="0" xfId="1" applyNumberFormat="1" applyFont="1" applyAlignment="1">
      <alignment vertical="center" shrinkToFit="1"/>
    </xf>
    <xf numFmtId="0" fontId="39" fillId="0" borderId="0" xfId="0" applyFont="1" applyAlignment="1">
      <alignment horizontal="center" vertical="center" wrapText="1"/>
    </xf>
    <xf numFmtId="0" fontId="4" fillId="2" borderId="0" xfId="4" applyFont="1" applyFill="1" applyAlignment="1">
      <alignment vertical="center"/>
    </xf>
    <xf numFmtId="0" fontId="5" fillId="2" borderId="0" xfId="4" applyFont="1" applyFill="1" applyAlignment="1">
      <alignment horizontal="left" vertical="center"/>
    </xf>
    <xf numFmtId="0" fontId="5" fillId="2" borderId="0" xfId="4" applyFont="1" applyFill="1" applyAlignment="1">
      <alignment horizontal="left" vertical="distributed" wrapText="1"/>
    </xf>
    <xf numFmtId="40" fontId="29" fillId="7" borderId="138" xfId="0" applyNumberFormat="1" applyFont="1" applyFill="1" applyBorder="1" applyAlignment="1">
      <alignment vertical="center" shrinkToFit="1"/>
    </xf>
    <xf numFmtId="40" fontId="29" fillId="7" borderId="139" xfId="0" applyNumberFormat="1" applyFont="1" applyFill="1" applyBorder="1" applyAlignment="1">
      <alignment vertical="center" shrinkToFit="1"/>
    </xf>
    <xf numFmtId="40" fontId="29" fillId="0" borderId="96" xfId="0" applyNumberFormat="1" applyFont="1" applyBorder="1" applyAlignment="1">
      <alignment vertical="center" shrinkToFit="1"/>
    </xf>
    <xf numFmtId="40" fontId="29" fillId="7" borderId="105" xfId="0" applyNumberFormat="1" applyFont="1" applyFill="1" applyBorder="1" applyAlignment="1">
      <alignment vertical="center" shrinkToFit="1"/>
    </xf>
    <xf numFmtId="40" fontId="29" fillId="7" borderId="107" xfId="0" applyNumberFormat="1" applyFont="1" applyFill="1" applyBorder="1" applyAlignment="1">
      <alignment vertical="center" shrinkToFit="1"/>
    </xf>
    <xf numFmtId="40" fontId="29" fillId="0" borderId="56" xfId="0" applyNumberFormat="1" applyFont="1" applyBorder="1" applyAlignment="1">
      <alignment vertical="center" shrinkToFit="1"/>
    </xf>
    <xf numFmtId="0" fontId="20" fillId="0" borderId="22" xfId="0" applyFont="1" applyBorder="1" applyAlignment="1">
      <alignment horizontal="center" vertical="center" wrapText="1"/>
    </xf>
    <xf numFmtId="0" fontId="55" fillId="0" borderId="1" xfId="0" applyFont="1" applyBorder="1" applyAlignment="1">
      <alignment horizontal="center" vertical="top" wrapText="1"/>
    </xf>
    <xf numFmtId="0" fontId="29" fillId="0" borderId="9" xfId="0" applyFont="1" applyBorder="1" applyAlignment="1">
      <alignment horizontal="center" vertical="center"/>
    </xf>
    <xf numFmtId="0" fontId="29" fillId="0" borderId="68" xfId="0" applyFont="1" applyBorder="1" applyAlignment="1">
      <alignment horizontal="center" vertical="center"/>
    </xf>
    <xf numFmtId="0" fontId="29" fillId="0" borderId="81" xfId="0" applyFont="1" applyBorder="1" applyAlignment="1">
      <alignment horizontal="center" vertical="center"/>
    </xf>
    <xf numFmtId="40" fontId="29" fillId="0" borderId="1" xfId="0" applyNumberFormat="1" applyFont="1" applyBorder="1" applyAlignment="1">
      <alignment vertical="center" shrinkToFit="1"/>
    </xf>
    <xf numFmtId="40" fontId="29" fillId="0" borderId="10" xfId="0" applyNumberFormat="1" applyFont="1" applyBorder="1" applyAlignment="1">
      <alignment vertical="center" shrinkToFit="1"/>
    </xf>
    <xf numFmtId="40" fontId="29" fillId="0" borderId="103" xfId="0" applyNumberFormat="1" applyFont="1" applyBorder="1" applyAlignment="1">
      <alignment vertical="center" shrinkToFit="1"/>
    </xf>
    <xf numFmtId="0" fontId="55" fillId="0" borderId="43" xfId="0" applyFont="1" applyBorder="1" applyAlignment="1">
      <alignment vertical="top" wrapText="1"/>
    </xf>
    <xf numFmtId="0" fontId="20" fillId="0" borderId="63"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16" xfId="0" applyFont="1" applyBorder="1" applyAlignment="1">
      <alignment horizontal="center" vertical="center" wrapText="1"/>
    </xf>
    <xf numFmtId="0" fontId="29" fillId="0" borderId="145" xfId="0" applyFont="1" applyBorder="1" applyAlignment="1">
      <alignment horizontal="center" vertical="center"/>
    </xf>
    <xf numFmtId="0" fontId="29" fillId="0" borderId="143" xfId="0" applyFont="1" applyBorder="1" applyAlignment="1">
      <alignment horizontal="center" vertical="center"/>
    </xf>
    <xf numFmtId="0" fontId="29" fillId="0" borderId="146" xfId="0" applyFont="1" applyBorder="1" applyAlignment="1">
      <alignment horizontal="center" vertical="center"/>
    </xf>
    <xf numFmtId="0" fontId="29" fillId="0" borderId="137" xfId="0" applyFont="1" applyBorder="1" applyAlignment="1">
      <alignment horizontal="center" vertical="center"/>
    </xf>
    <xf numFmtId="0" fontId="34" fillId="6" borderId="43" xfId="0" applyFont="1" applyFill="1" applyBorder="1"/>
    <xf numFmtId="0" fontId="34" fillId="6" borderId="22" xfId="0" applyFont="1" applyFill="1" applyBorder="1"/>
    <xf numFmtId="0" fontId="29" fillId="0" borderId="159" xfId="0" applyFont="1" applyBorder="1" applyAlignment="1">
      <alignment horizontal="center" vertical="center"/>
    </xf>
    <xf numFmtId="38" fontId="29" fillId="4" borderId="160" xfId="1" applyFont="1" applyFill="1" applyBorder="1" applyAlignment="1" applyProtection="1">
      <alignment vertical="center" shrinkToFit="1"/>
      <protection locked="0"/>
    </xf>
    <xf numFmtId="38" fontId="29" fillId="4" borderId="158" xfId="1" applyFont="1" applyFill="1" applyBorder="1" applyAlignment="1" applyProtection="1">
      <alignment vertical="center" shrinkToFit="1"/>
      <protection locked="0"/>
    </xf>
    <xf numFmtId="38" fontId="29" fillId="0" borderId="161" xfId="1" applyFont="1" applyBorder="1" applyAlignment="1">
      <alignment vertical="center" shrinkToFit="1"/>
    </xf>
    <xf numFmtId="0" fontId="29" fillId="6" borderId="158" xfId="0" applyFont="1" applyFill="1" applyBorder="1" applyAlignment="1">
      <alignment horizontal="center" vertical="center"/>
    </xf>
    <xf numFmtId="0" fontId="29" fillId="6" borderId="159" xfId="0" applyFont="1" applyFill="1" applyBorder="1" applyAlignment="1">
      <alignment horizontal="center" vertical="center"/>
    </xf>
    <xf numFmtId="0" fontId="29" fillId="6" borderId="47" xfId="0" applyFont="1" applyFill="1" applyBorder="1" applyAlignment="1">
      <alignment horizontal="center" vertical="center" shrinkToFit="1"/>
    </xf>
    <xf numFmtId="0" fontId="34" fillId="6" borderId="48" xfId="0" applyFont="1" applyFill="1" applyBorder="1"/>
    <xf numFmtId="0" fontId="34" fillId="4" borderId="150" xfId="0" applyFont="1" applyFill="1" applyBorder="1" applyProtection="1">
      <protection locked="0"/>
    </xf>
    <xf numFmtId="0" fontId="34" fillId="4" borderId="22" xfId="0" applyFont="1" applyFill="1" applyBorder="1" applyProtection="1">
      <protection locked="0"/>
    </xf>
    <xf numFmtId="0" fontId="29" fillId="0" borderId="163" xfId="0" applyFont="1" applyBorder="1" applyAlignment="1">
      <alignment horizontal="center" vertical="center"/>
    </xf>
    <xf numFmtId="0" fontId="29" fillId="0" borderId="164" xfId="0" applyFont="1" applyBorder="1" applyAlignment="1">
      <alignment horizontal="center" vertical="center"/>
    </xf>
    <xf numFmtId="38" fontId="29" fillId="4" borderId="165" xfId="1" applyFont="1" applyFill="1" applyBorder="1" applyAlignment="1" applyProtection="1">
      <alignment vertical="center" shrinkToFit="1"/>
      <protection locked="0"/>
    </xf>
    <xf numFmtId="0" fontId="34" fillId="0" borderId="164" xfId="0" applyFont="1" applyBorder="1" applyAlignment="1">
      <alignment vertical="center"/>
    </xf>
    <xf numFmtId="38" fontId="34" fillId="0" borderId="167" xfId="1" applyFont="1" applyBorder="1" applyAlignment="1">
      <alignment vertical="center" shrinkToFit="1"/>
    </xf>
    <xf numFmtId="0" fontId="29" fillId="0" borderId="63" xfId="0" applyFont="1" applyBorder="1" applyAlignment="1">
      <alignment horizontal="center" vertical="center"/>
    </xf>
    <xf numFmtId="38" fontId="29" fillId="0" borderId="153" xfId="1" applyFont="1" applyBorder="1" applyAlignment="1">
      <alignment horizontal="right" vertical="center" shrinkToFit="1"/>
    </xf>
    <xf numFmtId="38" fontId="29" fillId="0" borderId="150" xfId="1" applyFont="1" applyBorder="1" applyAlignment="1">
      <alignment horizontal="right" vertical="center" shrinkToFit="1"/>
    </xf>
    <xf numFmtId="38" fontId="29" fillId="0" borderId="150" xfId="1" applyFont="1" applyBorder="1" applyAlignment="1">
      <alignment vertical="center" shrinkToFit="1"/>
    </xf>
    <xf numFmtId="181" fontId="29" fillId="0" borderId="150" xfId="1" applyNumberFormat="1" applyFont="1" applyBorder="1" applyAlignment="1">
      <alignment vertical="center" shrinkToFit="1"/>
    </xf>
    <xf numFmtId="38" fontId="29" fillId="0" borderId="153" xfId="1" applyFont="1" applyBorder="1" applyAlignment="1">
      <alignment vertical="center" shrinkToFit="1"/>
    </xf>
    <xf numFmtId="181" fontId="29" fillId="0" borderId="127" xfId="1" applyNumberFormat="1" applyFont="1" applyBorder="1" applyAlignment="1">
      <alignment vertical="center" shrinkToFit="1"/>
    </xf>
    <xf numFmtId="181" fontId="29" fillId="0" borderId="170" xfId="1" applyNumberFormat="1" applyFont="1" applyBorder="1" applyAlignment="1">
      <alignment vertical="center" shrinkToFit="1"/>
    </xf>
    <xf numFmtId="181" fontId="29" fillId="0" borderId="39" xfId="1" applyNumberFormat="1" applyFont="1" applyBorder="1" applyAlignment="1">
      <alignment vertical="center" shrinkToFit="1"/>
    </xf>
    <xf numFmtId="38" fontId="29" fillId="0" borderId="39" xfId="1" applyFont="1" applyBorder="1" applyAlignment="1">
      <alignment vertical="center" shrinkToFit="1"/>
    </xf>
    <xf numFmtId="181" fontId="29" fillId="4" borderId="166" xfId="1" applyNumberFormat="1" applyFont="1" applyFill="1" applyBorder="1" applyAlignment="1" applyProtection="1">
      <alignment vertical="center" shrinkToFit="1"/>
      <protection locked="0"/>
    </xf>
    <xf numFmtId="181" fontId="29" fillId="4" borderId="163" xfId="1" applyNumberFormat="1" applyFont="1" applyFill="1" applyBorder="1" applyAlignment="1" applyProtection="1">
      <alignment vertical="center" shrinkToFit="1"/>
      <protection locked="0"/>
    </xf>
    <xf numFmtId="181" fontId="29" fillId="4" borderId="164" xfId="1" applyNumberFormat="1" applyFont="1" applyFill="1" applyBorder="1" applyAlignment="1" applyProtection="1">
      <alignment vertical="center" shrinkToFit="1"/>
      <protection locked="0"/>
    </xf>
    <xf numFmtId="181" fontId="29" fillId="0" borderId="171" xfId="1" applyNumberFormat="1" applyFont="1" applyBorder="1" applyAlignment="1">
      <alignment vertical="center" shrinkToFit="1"/>
    </xf>
    <xf numFmtId="38" fontId="29" fillId="0" borderId="170" xfId="1" applyFont="1" applyBorder="1" applyAlignment="1">
      <alignment horizontal="right" vertical="center" shrinkToFit="1"/>
    </xf>
    <xf numFmtId="181" fontId="29" fillId="0" borderId="153" xfId="1" applyNumberFormat="1" applyFont="1" applyBorder="1" applyAlignment="1">
      <alignment vertical="center" shrinkToFit="1"/>
    </xf>
    <xf numFmtId="181" fontId="29" fillId="0" borderId="17" xfId="1" applyNumberFormat="1" applyFont="1" applyBorder="1" applyAlignment="1">
      <alignment vertical="center" shrinkToFit="1"/>
    </xf>
    <xf numFmtId="0" fontId="36" fillId="0" borderId="152" xfId="0" applyFont="1" applyBorder="1" applyAlignment="1">
      <alignment horizontal="center" vertical="center" wrapText="1"/>
    </xf>
    <xf numFmtId="181" fontId="29" fillId="0" borderId="43" xfId="1" applyNumberFormat="1" applyFont="1" applyBorder="1" applyAlignment="1">
      <alignment vertical="center" shrinkToFit="1"/>
    </xf>
    <xf numFmtId="181" fontId="29" fillId="0" borderId="173" xfId="1" applyNumberFormat="1" applyFont="1" applyBorder="1" applyAlignment="1">
      <alignment vertical="center" shrinkToFit="1"/>
    </xf>
    <xf numFmtId="38" fontId="29" fillId="0" borderId="145" xfId="0" applyNumberFormat="1" applyFont="1" applyBorder="1" applyAlignment="1">
      <alignment horizontal="center" vertical="center"/>
    </xf>
    <xf numFmtId="38" fontId="29" fillId="0" borderId="39" xfId="1" applyFont="1" applyBorder="1" applyAlignment="1">
      <alignment horizontal="right" vertical="center" shrinkToFit="1"/>
    </xf>
    <xf numFmtId="181" fontId="29" fillId="0" borderId="153" xfId="1" applyNumberFormat="1" applyFont="1" applyBorder="1" applyAlignment="1">
      <alignment horizontal="right" vertical="center" shrinkToFit="1"/>
    </xf>
    <xf numFmtId="181" fontId="29" fillId="0" borderId="150" xfId="1" applyNumberFormat="1" applyFont="1" applyBorder="1" applyAlignment="1">
      <alignment horizontal="right" vertical="center" shrinkToFit="1"/>
    </xf>
    <xf numFmtId="181" fontId="36" fillId="0" borderId="166" xfId="0" applyNumberFormat="1" applyFont="1" applyBorder="1" applyAlignment="1">
      <alignment vertical="center" shrinkToFit="1"/>
    </xf>
    <xf numFmtId="181" fontId="36" fillId="0" borderId="163" xfId="0" applyNumberFormat="1" applyFont="1" applyBorder="1" applyAlignment="1">
      <alignment vertical="center" shrinkToFit="1"/>
    </xf>
    <xf numFmtId="181" fontId="29" fillId="0" borderId="171" xfId="1" applyNumberFormat="1" applyFont="1" applyBorder="1" applyAlignment="1">
      <alignment horizontal="right" vertical="center" shrinkToFit="1"/>
    </xf>
    <xf numFmtId="40" fontId="29" fillId="0" borderId="153" xfId="1" applyNumberFormat="1" applyFont="1" applyBorder="1" applyAlignment="1">
      <alignment horizontal="right" vertical="center" shrinkToFit="1"/>
    </xf>
    <xf numFmtId="40" fontId="29" fillId="0" borderId="150" xfId="1" applyNumberFormat="1" applyFont="1" applyBorder="1" applyAlignment="1">
      <alignment horizontal="right" vertical="center" shrinkToFit="1"/>
    </xf>
    <xf numFmtId="40" fontId="29" fillId="0" borderId="39" xfId="1" applyNumberFormat="1" applyFont="1" applyBorder="1" applyAlignment="1">
      <alignment horizontal="right" vertical="center" shrinkToFit="1"/>
    </xf>
    <xf numFmtId="40" fontId="29" fillId="0" borderId="17" xfId="1" applyNumberFormat="1" applyFont="1" applyBorder="1" applyAlignment="1">
      <alignment horizontal="right" vertical="center" shrinkToFit="1"/>
    </xf>
    <xf numFmtId="179" fontId="36" fillId="0" borderId="177" xfId="0" applyNumberFormat="1" applyFont="1" applyBorder="1" applyAlignment="1">
      <alignment vertical="center" shrinkToFit="1"/>
    </xf>
    <xf numFmtId="40" fontId="29" fillId="0" borderId="48" xfId="1" applyNumberFormat="1" applyFont="1" applyBorder="1" applyAlignment="1">
      <alignment horizontal="right" vertical="center" shrinkToFit="1"/>
    </xf>
    <xf numFmtId="0" fontId="38" fillId="0" borderId="0" xfId="0" applyFont="1" applyAlignment="1">
      <alignment vertical="center" wrapText="1"/>
    </xf>
    <xf numFmtId="0" fontId="39" fillId="0" borderId="183" xfId="0" applyFont="1" applyBorder="1" applyAlignment="1">
      <alignment horizontal="center" vertical="center" wrapText="1"/>
    </xf>
    <xf numFmtId="0" fontId="29" fillId="0" borderId="184" xfId="0" applyFont="1" applyBorder="1" applyAlignment="1">
      <alignment horizontal="center" vertical="center"/>
    </xf>
    <xf numFmtId="38" fontId="29" fillId="12" borderId="185" xfId="0" applyNumberFormat="1" applyFont="1" applyFill="1" applyBorder="1" applyAlignment="1">
      <alignment vertical="center" shrinkToFit="1"/>
    </xf>
    <xf numFmtId="38" fontId="29" fillId="12" borderId="186" xfId="0" applyNumberFormat="1" applyFont="1" applyFill="1" applyBorder="1" applyAlignment="1">
      <alignment vertical="center" shrinkToFit="1"/>
    </xf>
    <xf numFmtId="181" fontId="29" fillId="0" borderId="183" xfId="0" applyNumberFormat="1" applyFont="1" applyBorder="1" applyAlignment="1">
      <alignment vertical="center" shrinkToFit="1"/>
    </xf>
    <xf numFmtId="38" fontId="29" fillId="12" borderId="188" xfId="0" applyNumberFormat="1" applyFont="1" applyFill="1" applyBorder="1" applyAlignment="1">
      <alignment vertical="center" shrinkToFit="1"/>
    </xf>
    <xf numFmtId="181" fontId="29" fillId="0" borderId="189" xfId="1" applyNumberFormat="1" applyFont="1" applyBorder="1" applyAlignment="1">
      <alignment vertical="center" shrinkToFit="1"/>
    </xf>
    <xf numFmtId="38" fontId="29" fillId="0" borderId="190" xfId="1" applyFont="1" applyBorder="1" applyAlignment="1">
      <alignment horizontal="center" vertical="center"/>
    </xf>
    <xf numFmtId="38" fontId="29" fillId="0" borderId="161" xfId="1" applyFont="1" applyBorder="1" applyAlignment="1">
      <alignment horizontal="center" vertical="center"/>
    </xf>
    <xf numFmtId="179" fontId="29" fillId="0" borderId="153" xfId="1" applyNumberFormat="1" applyFont="1" applyBorder="1" applyAlignment="1">
      <alignment horizontal="right" vertical="center" shrinkToFit="1"/>
    </xf>
    <xf numFmtId="179" fontId="29" fillId="0" borderId="150" xfId="1" applyNumberFormat="1" applyFont="1" applyBorder="1" applyAlignment="1">
      <alignment horizontal="right" vertical="center" shrinkToFit="1"/>
    </xf>
    <xf numFmtId="179" fontId="29" fillId="0" borderId="150" xfId="1" applyNumberFormat="1" applyFont="1" applyBorder="1" applyAlignment="1">
      <alignment vertical="center" shrinkToFit="1"/>
    </xf>
    <xf numFmtId="179" fontId="29" fillId="0" borderId="153" xfId="1" applyNumberFormat="1" applyFont="1" applyBorder="1" applyAlignment="1">
      <alignment vertical="center" shrinkToFit="1"/>
    </xf>
    <xf numFmtId="179" fontId="29" fillId="0" borderId="39" xfId="1" applyNumberFormat="1" applyFont="1" applyBorder="1" applyAlignment="1">
      <alignment vertical="center" shrinkToFit="1"/>
    </xf>
    <xf numFmtId="179" fontId="29" fillId="0" borderId="127" xfId="1" applyNumberFormat="1" applyFont="1" applyBorder="1" applyAlignment="1">
      <alignment vertical="center" shrinkToFit="1"/>
    </xf>
    <xf numFmtId="179" fontId="29" fillId="0" borderId="170" xfId="1" applyNumberFormat="1" applyFont="1" applyBorder="1" applyAlignment="1">
      <alignment vertical="center" shrinkToFit="1"/>
    </xf>
    <xf numFmtId="0" fontId="29" fillId="0" borderId="152" xfId="0" applyFont="1" applyBorder="1" applyAlignment="1">
      <alignment horizontal="center" vertical="center" wrapText="1"/>
    </xf>
    <xf numFmtId="179" fontId="29" fillId="0" borderId="43" xfId="1" applyNumberFormat="1" applyFont="1" applyBorder="1" applyAlignment="1">
      <alignment vertical="center" shrinkToFit="1"/>
    </xf>
    <xf numFmtId="38" fontId="29" fillId="0" borderId="177" xfId="1" applyFont="1" applyBorder="1" applyAlignment="1">
      <alignment vertical="center" shrinkToFit="1"/>
    </xf>
    <xf numFmtId="38" fontId="29" fillId="0" borderId="158" xfId="1" applyFont="1" applyBorder="1" applyAlignment="1">
      <alignment vertical="center" shrinkToFit="1"/>
    </xf>
    <xf numFmtId="38" fontId="29" fillId="0" borderId="159" xfId="1" applyFont="1" applyBorder="1" applyAlignment="1">
      <alignment vertical="center" shrinkToFit="1"/>
    </xf>
    <xf numFmtId="179" fontId="29" fillId="0" borderId="48" xfId="1" applyNumberFormat="1" applyFont="1" applyBorder="1" applyAlignment="1">
      <alignment vertical="center" shrinkToFit="1"/>
    </xf>
    <xf numFmtId="0" fontId="39" fillId="0" borderId="147" xfId="0" applyFont="1" applyBorder="1" applyAlignment="1">
      <alignment horizontal="center" vertical="center"/>
    </xf>
    <xf numFmtId="0" fontId="39" fillId="0" borderId="63" xfId="0" applyFont="1" applyBorder="1" applyAlignment="1">
      <alignment horizontal="center" vertical="center"/>
    </xf>
    <xf numFmtId="0" fontId="34" fillId="0" borderId="148" xfId="0" applyFont="1" applyBorder="1" applyAlignment="1">
      <alignment vertical="center"/>
    </xf>
    <xf numFmtId="40" fontId="39" fillId="0" borderId="153" xfId="1" applyNumberFormat="1" applyFont="1" applyBorder="1" applyAlignment="1">
      <alignment horizontal="right" vertical="center" shrinkToFit="1"/>
    </xf>
    <xf numFmtId="0" fontId="34" fillId="0" borderId="149" xfId="0" applyFont="1" applyBorder="1" applyAlignment="1">
      <alignment vertical="center"/>
    </xf>
    <xf numFmtId="40" fontId="39" fillId="0" borderId="150" xfId="1" applyNumberFormat="1" applyFont="1" applyBorder="1" applyAlignment="1">
      <alignment horizontal="right" vertical="center" shrinkToFit="1"/>
    </xf>
    <xf numFmtId="0" fontId="34" fillId="0" borderId="162" xfId="0" applyFont="1" applyBorder="1" applyAlignment="1">
      <alignment vertical="center"/>
    </xf>
    <xf numFmtId="40" fontId="45" fillId="0" borderId="166" xfId="0" applyNumberFormat="1" applyFont="1" applyBorder="1" applyAlignment="1">
      <alignment vertical="center" shrinkToFit="1"/>
    </xf>
    <xf numFmtId="40" fontId="39" fillId="0" borderId="171" xfId="1" applyNumberFormat="1" applyFont="1" applyBorder="1" applyAlignment="1">
      <alignment horizontal="right" vertical="center" shrinkToFit="1"/>
    </xf>
    <xf numFmtId="0" fontId="34" fillId="0" borderId="61" xfId="0" applyFont="1" applyBorder="1" applyAlignment="1">
      <alignment horizontal="center" vertical="center"/>
    </xf>
    <xf numFmtId="0" fontId="29" fillId="0" borderId="62" xfId="0" applyFont="1" applyBorder="1" applyAlignment="1">
      <alignment horizontal="center" vertical="center"/>
    </xf>
    <xf numFmtId="38" fontId="34" fillId="11" borderId="121" xfId="0" applyNumberFormat="1" applyFont="1" applyFill="1" applyBorder="1" applyAlignment="1">
      <alignment vertical="center" shrinkToFit="1"/>
    </xf>
    <xf numFmtId="0" fontId="26" fillId="0" borderId="0" xfId="0" applyFont="1"/>
    <xf numFmtId="0" fontId="26" fillId="0" borderId="0" xfId="0" applyFont="1" applyAlignment="1">
      <alignment vertical="top" wrapText="1"/>
    </xf>
    <xf numFmtId="0" fontId="26" fillId="0" borderId="0" xfId="0" applyFont="1" applyAlignment="1">
      <alignment horizontal="left" vertical="center"/>
    </xf>
    <xf numFmtId="0" fontId="26" fillId="0" borderId="0" xfId="0" applyFont="1" applyAlignment="1">
      <alignment vertical="center"/>
    </xf>
    <xf numFmtId="0" fontId="58" fillId="0" borderId="0" xfId="0" applyFont="1" applyAlignment="1">
      <alignment horizontal="center" vertical="center"/>
    </xf>
    <xf numFmtId="0" fontId="20" fillId="0" borderId="2" xfId="0" applyFont="1" applyBorder="1"/>
    <xf numFmtId="0" fontId="20" fillId="0" borderId="120" xfId="0" applyFont="1" applyBorder="1"/>
    <xf numFmtId="0" fontId="19" fillId="0" borderId="2" xfId="0" applyFont="1" applyBorder="1" applyAlignment="1">
      <alignment horizontal="center" vertical="center"/>
    </xf>
    <xf numFmtId="0" fontId="19" fillId="0" borderId="120" xfId="0" applyFont="1" applyBorder="1" applyAlignment="1">
      <alignment horizontal="center" vertical="center"/>
    </xf>
    <xf numFmtId="0" fontId="51" fillId="9" borderId="0" xfId="0" applyFont="1" applyFill="1"/>
    <xf numFmtId="0" fontId="29" fillId="0" borderId="137" xfId="0" applyFont="1" applyBorder="1" applyAlignment="1">
      <alignment horizontal="center" vertical="center" wrapText="1"/>
    </xf>
    <xf numFmtId="38" fontId="29" fillId="0" borderId="137" xfId="0" applyNumberFormat="1" applyFont="1" applyBorder="1" applyAlignment="1">
      <alignment horizontal="center" vertical="center"/>
    </xf>
    <xf numFmtId="38" fontId="29" fillId="0" borderId="78" xfId="0" applyNumberFormat="1" applyFont="1" applyBorder="1" applyAlignment="1">
      <alignment vertical="center" shrinkToFit="1"/>
    </xf>
    <xf numFmtId="38" fontId="29" fillId="0" borderId="163" xfId="1" applyFont="1" applyBorder="1" applyAlignment="1">
      <alignment horizontal="center" vertical="center"/>
    </xf>
    <xf numFmtId="181" fontId="34" fillId="0" borderId="78" xfId="0" applyNumberFormat="1" applyFont="1" applyBorder="1" applyAlignment="1">
      <alignment vertical="center" shrinkToFit="1"/>
    </xf>
    <xf numFmtId="38" fontId="34" fillId="5" borderId="195" xfId="0" applyNumberFormat="1" applyFont="1" applyFill="1" applyBorder="1" applyAlignment="1">
      <alignment vertical="center" shrinkToFit="1"/>
    </xf>
    <xf numFmtId="38" fontId="29" fillId="5" borderId="195" xfId="0" applyNumberFormat="1" applyFont="1" applyFill="1" applyBorder="1" applyAlignment="1">
      <alignment vertical="center" shrinkToFit="1"/>
    </xf>
    <xf numFmtId="181" fontId="29" fillId="12" borderId="195" xfId="0" applyNumberFormat="1" applyFont="1" applyFill="1" applyBorder="1" applyAlignment="1">
      <alignment vertical="center" shrinkToFit="1"/>
    </xf>
    <xf numFmtId="38" fontId="34" fillId="12" borderId="195" xfId="0" applyNumberFormat="1" applyFont="1" applyFill="1" applyBorder="1" applyAlignment="1">
      <alignment vertical="center" shrinkToFit="1"/>
    </xf>
    <xf numFmtId="38" fontId="29" fillId="12" borderId="195" xfId="0" applyNumberFormat="1" applyFont="1" applyFill="1" applyBorder="1" applyAlignment="1">
      <alignment vertical="center" shrinkToFit="1"/>
    </xf>
    <xf numFmtId="38" fontId="29" fillId="0" borderId="196" xfId="1" applyFont="1" applyBorder="1" applyAlignment="1">
      <alignment horizontal="center" vertical="center"/>
    </xf>
    <xf numFmtId="38" fontId="29" fillId="0" borderId="101" xfId="0" applyNumberFormat="1" applyFont="1" applyBorder="1" applyAlignment="1">
      <alignment vertical="center" shrinkToFit="1"/>
    </xf>
    <xf numFmtId="181" fontId="34" fillId="0" borderId="101" xfId="0" applyNumberFormat="1" applyFont="1" applyBorder="1" applyAlignment="1">
      <alignment vertical="center" shrinkToFit="1"/>
    </xf>
    <xf numFmtId="181" fontId="29" fillId="0" borderId="101" xfId="0" applyNumberFormat="1" applyFont="1" applyBorder="1" applyAlignment="1">
      <alignment vertical="center" shrinkToFit="1"/>
    </xf>
    <xf numFmtId="38" fontId="29" fillId="12" borderId="197" xfId="0" applyNumberFormat="1" applyFont="1" applyFill="1" applyBorder="1" applyAlignment="1">
      <alignment vertical="center" shrinkToFit="1"/>
    </xf>
    <xf numFmtId="0" fontId="29" fillId="0" borderId="196" xfId="0" applyFont="1" applyBorder="1" applyAlignment="1">
      <alignment horizontal="center" vertical="center"/>
    </xf>
    <xf numFmtId="38" fontId="29" fillId="0" borderId="99" xfId="1" applyFont="1" applyBorder="1" applyAlignment="1">
      <alignment vertical="center" shrinkToFit="1"/>
    </xf>
    <xf numFmtId="181" fontId="29" fillId="0" borderId="99" xfId="1" applyNumberFormat="1" applyFont="1" applyBorder="1" applyAlignment="1">
      <alignment vertical="center" shrinkToFit="1"/>
    </xf>
    <xf numFmtId="181" fontId="29" fillId="0" borderId="198" xfId="1" applyNumberFormat="1" applyFont="1" applyBorder="1" applyAlignment="1">
      <alignment vertical="center" shrinkToFit="1"/>
    </xf>
    <xf numFmtId="0" fontId="29" fillId="0" borderId="165" xfId="0" applyFont="1" applyBorder="1" applyAlignment="1">
      <alignment horizontal="center" vertical="center"/>
    </xf>
    <xf numFmtId="38" fontId="29" fillId="0" borderId="98" xfId="0" applyNumberFormat="1" applyFont="1" applyBorder="1" applyAlignment="1">
      <alignment vertical="center" shrinkToFit="1"/>
    </xf>
    <xf numFmtId="38" fontId="29" fillId="0" borderId="80" xfId="0" applyNumberFormat="1" applyFont="1" applyBorder="1" applyAlignment="1">
      <alignment vertical="center" shrinkToFit="1"/>
    </xf>
    <xf numFmtId="38" fontId="29" fillId="0" borderId="200" xfId="1" applyFont="1" applyBorder="1" applyAlignment="1">
      <alignment vertical="center" shrinkToFit="1"/>
    </xf>
    <xf numFmtId="38" fontId="29" fillId="0" borderId="165" xfId="1" applyFont="1" applyBorder="1" applyAlignment="1">
      <alignment horizontal="center" vertical="center"/>
    </xf>
    <xf numFmtId="0" fontId="33" fillId="0" borderId="33" xfId="0" applyFont="1" applyBorder="1" applyAlignment="1">
      <alignment horizontal="center" vertical="center"/>
    </xf>
    <xf numFmtId="0" fontId="29" fillId="0" borderId="203" xfId="0" applyFont="1" applyBorder="1" applyAlignment="1">
      <alignment horizontal="center" vertical="center"/>
    </xf>
    <xf numFmtId="38" fontId="34" fillId="0" borderId="124" xfId="0" applyNumberFormat="1" applyFont="1" applyBorder="1" applyAlignment="1">
      <alignment vertical="center" shrinkToFit="1"/>
    </xf>
    <xf numFmtId="38" fontId="34" fillId="0" borderId="33" xfId="0" applyNumberFormat="1" applyFont="1" applyBorder="1" applyAlignment="1">
      <alignment vertical="center" shrinkToFit="1"/>
    </xf>
    <xf numFmtId="38" fontId="29" fillId="0" borderId="204" xfId="1" applyFont="1" applyBorder="1" applyAlignment="1">
      <alignment vertical="center" shrinkToFit="1"/>
    </xf>
    <xf numFmtId="38" fontId="29" fillId="0" borderId="203" xfId="1" applyFont="1" applyBorder="1" applyAlignment="1">
      <alignment horizontal="center" vertical="center"/>
    </xf>
    <xf numFmtId="181" fontId="34" fillId="0" borderId="98" xfId="0" applyNumberFormat="1" applyFont="1" applyBorder="1" applyAlignment="1">
      <alignment vertical="center" shrinkToFit="1"/>
    </xf>
    <xf numFmtId="38" fontId="34" fillId="5" borderId="205" xfId="0" applyNumberFormat="1" applyFont="1" applyFill="1" applyBorder="1" applyAlignment="1">
      <alignment vertical="center" shrinkToFit="1"/>
    </xf>
    <xf numFmtId="181" fontId="34" fillId="0" borderId="80" xfId="0" applyNumberFormat="1" applyFont="1" applyBorder="1" applyAlignment="1">
      <alignment vertical="center" shrinkToFit="1"/>
    </xf>
    <xf numFmtId="38" fontId="34" fillId="12" borderId="205" xfId="0" applyNumberFormat="1" applyFont="1" applyFill="1" applyBorder="1" applyAlignment="1">
      <alignment vertical="center" shrinkToFit="1"/>
    </xf>
    <xf numFmtId="181" fontId="29" fillId="0" borderId="200" xfId="1" applyNumberFormat="1" applyFont="1" applyBorder="1" applyAlignment="1">
      <alignment vertical="center" shrinkToFit="1"/>
    </xf>
    <xf numFmtId="0" fontId="39" fillId="0" borderId="149" xfId="0" applyFont="1" applyBorder="1" applyAlignment="1">
      <alignment horizontal="center" vertical="center"/>
    </xf>
    <xf numFmtId="0" fontId="39" fillId="0" borderId="183" xfId="0" applyFont="1" applyBorder="1" applyAlignment="1">
      <alignment horizontal="center" vertical="center"/>
    </xf>
    <xf numFmtId="0" fontId="29" fillId="0" borderId="162" xfId="0" applyFont="1" applyBorder="1" applyAlignment="1">
      <alignment horizontal="center" vertical="center"/>
    </xf>
    <xf numFmtId="38" fontId="34" fillId="0" borderId="168" xfId="0" applyNumberFormat="1" applyFont="1" applyBorder="1" applyAlignment="1">
      <alignment vertical="center" shrinkToFit="1"/>
    </xf>
    <xf numFmtId="181" fontId="34" fillId="0" borderId="201" xfId="0" applyNumberFormat="1" applyFont="1" applyBorder="1" applyAlignment="1">
      <alignment vertical="center" shrinkToFit="1"/>
    </xf>
    <xf numFmtId="38" fontId="34" fillId="5" borderId="206" xfId="0" applyNumberFormat="1" applyFont="1" applyFill="1" applyBorder="1" applyAlignment="1">
      <alignment vertical="center" shrinkToFit="1"/>
    </xf>
    <xf numFmtId="38" fontId="34" fillId="5" borderId="186" xfId="0" applyNumberFormat="1" applyFont="1" applyFill="1" applyBorder="1" applyAlignment="1">
      <alignment vertical="center" shrinkToFit="1"/>
    </xf>
    <xf numFmtId="38" fontId="34" fillId="0" borderId="149" xfId="0" applyNumberFormat="1" applyFont="1" applyBorder="1" applyAlignment="1">
      <alignment vertical="center" shrinkToFit="1"/>
    </xf>
    <xf numFmtId="181" fontId="34" fillId="0" borderId="183" xfId="0" applyNumberFormat="1" applyFont="1" applyBorder="1" applyAlignment="1">
      <alignment vertical="center" shrinkToFit="1"/>
    </xf>
    <xf numFmtId="38" fontId="34" fillId="12" borderId="206" xfId="0" applyNumberFormat="1" applyFont="1" applyFill="1" applyBorder="1" applyAlignment="1">
      <alignment vertical="center" shrinkToFit="1"/>
    </xf>
    <xf numFmtId="38" fontId="34" fillId="12" borderId="186" xfId="0" applyNumberFormat="1" applyFont="1" applyFill="1" applyBorder="1" applyAlignment="1">
      <alignment vertical="center" shrinkToFit="1"/>
    </xf>
    <xf numFmtId="38" fontId="34" fillId="0" borderId="183" xfId="0" applyNumberFormat="1" applyFont="1" applyBorder="1" applyAlignment="1">
      <alignment vertical="center" shrinkToFit="1"/>
    </xf>
    <xf numFmtId="38" fontId="29" fillId="0" borderId="169" xfId="1" applyFont="1" applyBorder="1" applyAlignment="1">
      <alignment vertical="center" shrinkToFit="1"/>
    </xf>
    <xf numFmtId="38" fontId="29" fillId="0" borderId="162" xfId="1" applyFont="1" applyBorder="1" applyAlignment="1">
      <alignment horizontal="center" vertical="center"/>
    </xf>
    <xf numFmtId="181" fontId="34" fillId="0" borderId="124" xfId="0" applyNumberFormat="1" applyFont="1" applyBorder="1" applyAlignment="1">
      <alignment vertical="center" shrinkToFit="1"/>
    </xf>
    <xf numFmtId="38" fontId="34" fillId="5" borderId="207" xfId="0" applyNumberFormat="1" applyFont="1" applyFill="1" applyBorder="1" applyAlignment="1">
      <alignment vertical="center" shrinkToFit="1"/>
    </xf>
    <xf numFmtId="181" fontId="34" fillId="0" borderId="33" xfId="0" applyNumberFormat="1" applyFont="1" applyBorder="1" applyAlignment="1">
      <alignment vertical="center" shrinkToFit="1"/>
    </xf>
    <xf numFmtId="38" fontId="34" fillId="12" borderId="207" xfId="0" applyNumberFormat="1" applyFont="1" applyFill="1" applyBorder="1" applyAlignment="1">
      <alignment vertical="center" shrinkToFit="1"/>
    </xf>
    <xf numFmtId="181" fontId="29" fillId="0" borderId="204" xfId="1" applyNumberFormat="1" applyFont="1" applyBorder="1" applyAlignment="1">
      <alignment vertical="center" shrinkToFit="1"/>
    </xf>
    <xf numFmtId="0" fontId="42" fillId="0" borderId="149" xfId="0" applyFont="1" applyBorder="1" applyAlignment="1">
      <alignment horizontal="center" vertical="center"/>
    </xf>
    <xf numFmtId="181" fontId="29" fillId="0" borderId="168" xfId="0" applyNumberFormat="1" applyFont="1" applyBorder="1" applyAlignment="1">
      <alignment horizontal="right" vertical="center" shrinkToFit="1"/>
    </xf>
    <xf numFmtId="38" fontId="29" fillId="5" borderId="206" xfId="0" applyNumberFormat="1" applyFont="1" applyFill="1" applyBorder="1" applyAlignment="1">
      <alignment horizontal="right" vertical="center" shrinkToFit="1"/>
    </xf>
    <xf numFmtId="38" fontId="29" fillId="12" borderId="206" xfId="0" applyNumberFormat="1" applyFont="1" applyFill="1" applyBorder="1" applyAlignment="1">
      <alignment horizontal="right" vertical="center" shrinkToFit="1"/>
    </xf>
    <xf numFmtId="181" fontId="29" fillId="0" borderId="169" xfId="1" applyNumberFormat="1" applyFont="1" applyBorder="1" applyAlignment="1">
      <alignment vertical="center" shrinkToFit="1"/>
    </xf>
    <xf numFmtId="40" fontId="34" fillId="0" borderId="102" xfId="0" applyNumberFormat="1" applyFont="1" applyBorder="1" applyAlignment="1">
      <alignment vertical="center" shrinkToFit="1"/>
    </xf>
    <xf numFmtId="40" fontId="29" fillId="0" borderId="102" xfId="0" applyNumberFormat="1" applyFont="1" applyBorder="1" applyAlignment="1">
      <alignment vertical="center" shrinkToFit="1"/>
    </xf>
    <xf numFmtId="40" fontId="29" fillId="0" borderId="140" xfId="0" applyNumberFormat="1" applyFont="1" applyBorder="1" applyAlignment="1">
      <alignment vertical="center" shrinkToFit="1"/>
    </xf>
    <xf numFmtId="40" fontId="29" fillId="0" borderId="97" xfId="0" applyNumberFormat="1" applyFont="1" applyBorder="1" applyAlignment="1">
      <alignment vertical="center" shrinkToFit="1"/>
    </xf>
    <xf numFmtId="40" fontId="29" fillId="0" borderId="141" xfId="0" applyNumberFormat="1" applyFont="1" applyBorder="1" applyAlignment="1">
      <alignment vertical="center" shrinkToFit="1"/>
    </xf>
    <xf numFmtId="40" fontId="29" fillId="0" borderId="60" xfId="1" applyNumberFormat="1" applyFont="1" applyBorder="1" applyAlignment="1">
      <alignment vertical="center" shrinkToFit="1"/>
    </xf>
    <xf numFmtId="40" fontId="29" fillId="0" borderId="109" xfId="1" applyNumberFormat="1" applyFont="1" applyBorder="1" applyAlignment="1">
      <alignment vertical="center" shrinkToFit="1"/>
    </xf>
    <xf numFmtId="40" fontId="29" fillId="0" borderId="58" xfId="1" applyNumberFormat="1" applyFont="1" applyBorder="1" applyAlignment="1">
      <alignment vertical="center" shrinkToFit="1"/>
    </xf>
    <xf numFmtId="0" fontId="33" fillId="0" borderId="149" xfId="0" applyFont="1" applyBorder="1" applyAlignment="1">
      <alignment horizontal="center" vertical="center"/>
    </xf>
    <xf numFmtId="0" fontId="33" fillId="0" borderId="183" xfId="0" applyFont="1" applyBorder="1" applyAlignment="1">
      <alignment horizontal="center" vertical="center"/>
    </xf>
    <xf numFmtId="40" fontId="29" fillId="0" borderId="36" xfId="0" applyNumberFormat="1" applyFont="1" applyBorder="1" applyAlignment="1">
      <alignment vertical="center" shrinkToFit="1"/>
    </xf>
    <xf numFmtId="40" fontId="29" fillId="0" borderId="8" xfId="0" applyNumberFormat="1" applyFont="1" applyBorder="1" applyAlignment="1">
      <alignment vertical="center" shrinkToFit="1"/>
    </xf>
    <xf numFmtId="40" fontId="29" fillId="0" borderId="34" xfId="0" applyNumberFormat="1" applyFont="1" applyBorder="1" applyAlignment="1">
      <alignment vertical="center" shrinkToFit="1"/>
    </xf>
    <xf numFmtId="40" fontId="29" fillId="0" borderId="30" xfId="0" applyNumberFormat="1" applyFont="1" applyBorder="1" applyAlignment="1">
      <alignment vertical="center" shrinkToFit="1"/>
    </xf>
    <xf numFmtId="40" fontId="29" fillId="0" borderId="40" xfId="0" applyNumberFormat="1" applyFont="1" applyBorder="1" applyAlignment="1">
      <alignment vertical="center" shrinkToFit="1"/>
    </xf>
    <xf numFmtId="40" fontId="29" fillId="0" borderId="209" xfId="0" applyNumberFormat="1" applyFont="1" applyBorder="1" applyAlignment="1">
      <alignment vertical="center" shrinkToFit="1"/>
    </xf>
    <xf numFmtId="40" fontId="29" fillId="0" borderId="42" xfId="0" applyNumberFormat="1" applyFont="1" applyBorder="1" applyAlignment="1">
      <alignment vertical="center" shrinkToFit="1"/>
    </xf>
    <xf numFmtId="40" fontId="29" fillId="0" borderId="12" xfId="0" applyNumberFormat="1" applyFont="1" applyBorder="1" applyAlignment="1">
      <alignment vertical="center" shrinkToFit="1"/>
    </xf>
    <xf numFmtId="40" fontId="29" fillId="7" borderId="213" xfId="0" applyNumberFormat="1" applyFont="1" applyFill="1" applyBorder="1" applyAlignment="1">
      <alignment vertical="center" shrinkToFit="1"/>
    </xf>
    <xf numFmtId="40" fontId="29" fillId="7" borderId="214" xfId="0" applyNumberFormat="1" applyFont="1" applyFill="1" applyBorder="1" applyAlignment="1">
      <alignment vertical="center" shrinkToFit="1"/>
    </xf>
    <xf numFmtId="40" fontId="29" fillId="0" borderId="215" xfId="0" applyNumberFormat="1" applyFont="1" applyBorder="1" applyAlignment="1">
      <alignment vertical="center" shrinkToFit="1"/>
    </xf>
    <xf numFmtId="40" fontId="29" fillId="0" borderId="216" xfId="0" applyNumberFormat="1" applyFont="1" applyBorder="1" applyAlignment="1">
      <alignment vertical="center" shrinkToFit="1"/>
    </xf>
    <xf numFmtId="40" fontId="29" fillId="0" borderId="135" xfId="1" applyNumberFormat="1" applyFont="1" applyBorder="1" applyAlignment="1">
      <alignment vertical="center" shrinkToFit="1"/>
    </xf>
    <xf numFmtId="0" fontId="39" fillId="0" borderId="30" xfId="0" applyFont="1" applyBorder="1" applyAlignment="1">
      <alignment horizontal="center" vertical="center"/>
    </xf>
    <xf numFmtId="40" fontId="34" fillId="0" borderId="217" xfId="0" applyNumberFormat="1" applyFont="1" applyBorder="1" applyAlignment="1">
      <alignment vertical="center" shrinkToFit="1"/>
    </xf>
    <xf numFmtId="40" fontId="34" fillId="0" borderId="127" xfId="0" applyNumberFormat="1" applyFont="1" applyBorder="1" applyAlignment="1">
      <alignment vertical="center" shrinkToFit="1"/>
    </xf>
    <xf numFmtId="40" fontId="29" fillId="7" borderId="218" xfId="0" applyNumberFormat="1" applyFont="1" applyFill="1" applyBorder="1" applyAlignment="1">
      <alignment vertical="center" shrinkToFit="1"/>
    </xf>
    <xf numFmtId="40" fontId="29" fillId="7" borderId="219" xfId="0" applyNumberFormat="1" applyFont="1" applyFill="1" applyBorder="1" applyAlignment="1">
      <alignment vertical="center" shrinkToFit="1"/>
    </xf>
    <xf numFmtId="40" fontId="34" fillId="0" borderId="34" xfId="0" applyNumberFormat="1" applyFont="1" applyBorder="1" applyAlignment="1">
      <alignment vertical="center" shrinkToFit="1"/>
    </xf>
    <xf numFmtId="40" fontId="34" fillId="0" borderId="150" xfId="0" applyNumberFormat="1" applyFont="1" applyBorder="1" applyAlignment="1">
      <alignment vertical="center" shrinkToFit="1"/>
    </xf>
    <xf numFmtId="40" fontId="34" fillId="0" borderId="40" xfId="0" applyNumberFormat="1" applyFont="1" applyBorder="1" applyAlignment="1">
      <alignment vertical="center" shrinkToFit="1"/>
    </xf>
    <xf numFmtId="40" fontId="34" fillId="0" borderId="39" xfId="0" applyNumberFormat="1" applyFont="1" applyBorder="1" applyAlignment="1">
      <alignment vertical="center" shrinkToFit="1"/>
    </xf>
    <xf numFmtId="40" fontId="34" fillId="0" borderId="42" xfId="0" applyNumberFormat="1" applyFont="1" applyBorder="1" applyAlignment="1">
      <alignment vertical="center" shrinkToFit="1"/>
    </xf>
    <xf numFmtId="40" fontId="34" fillId="0" borderId="43" xfId="0" applyNumberFormat="1" applyFont="1" applyBorder="1" applyAlignment="1">
      <alignment vertical="center" shrinkToFit="1"/>
    </xf>
    <xf numFmtId="40" fontId="29" fillId="0" borderId="220" xfId="0" applyNumberFormat="1" applyFont="1" applyBorder="1" applyAlignment="1">
      <alignment vertical="center" shrinkToFit="1"/>
    </xf>
    <xf numFmtId="40" fontId="29" fillId="0" borderId="170" xfId="0" applyNumberFormat="1" applyFont="1" applyBorder="1" applyAlignment="1">
      <alignment vertical="center" shrinkToFit="1"/>
    </xf>
    <xf numFmtId="40" fontId="29" fillId="7" borderId="221" xfId="0" applyNumberFormat="1" applyFont="1" applyFill="1" applyBorder="1" applyAlignment="1">
      <alignment vertical="center" shrinkToFit="1"/>
    </xf>
    <xf numFmtId="40" fontId="29" fillId="7" borderId="222" xfId="0" applyNumberFormat="1" applyFont="1" applyFill="1" applyBorder="1" applyAlignment="1">
      <alignment vertical="center" shrinkToFit="1"/>
    </xf>
    <xf numFmtId="40" fontId="29" fillId="0" borderId="43" xfId="0" applyNumberFormat="1" applyFont="1" applyBorder="1" applyAlignment="1">
      <alignment vertical="center" shrinkToFit="1"/>
    </xf>
    <xf numFmtId="40" fontId="29" fillId="0" borderId="25" xfId="0" applyNumberFormat="1" applyFont="1" applyBorder="1" applyAlignment="1">
      <alignment horizontal="right" vertical="center" shrinkToFit="1"/>
    </xf>
    <xf numFmtId="40" fontId="29" fillId="7" borderId="223" xfId="0" applyNumberFormat="1" applyFont="1" applyFill="1" applyBorder="1" applyAlignment="1">
      <alignment vertical="center" shrinkToFit="1"/>
    </xf>
    <xf numFmtId="40" fontId="29" fillId="7" borderId="224" xfId="0" applyNumberFormat="1" applyFont="1" applyFill="1" applyBorder="1" applyAlignment="1">
      <alignment vertical="center" shrinkToFit="1"/>
    </xf>
    <xf numFmtId="40" fontId="29" fillId="0" borderId="9" xfId="0" applyNumberFormat="1" applyFont="1" applyBorder="1" applyAlignment="1">
      <alignment vertical="center" shrinkToFit="1"/>
    </xf>
    <xf numFmtId="40" fontId="29" fillId="7" borderId="225" xfId="0" applyNumberFormat="1" applyFont="1" applyFill="1" applyBorder="1" applyAlignment="1">
      <alignment vertical="center" shrinkToFit="1"/>
    </xf>
    <xf numFmtId="40" fontId="29" fillId="0" borderId="226" xfId="0" applyNumberFormat="1" applyFont="1" applyBorder="1" applyAlignment="1">
      <alignment vertical="center" shrinkToFit="1"/>
    </xf>
    <xf numFmtId="40" fontId="29" fillId="0" borderId="61" xfId="1" applyNumberFormat="1" applyFont="1" applyBorder="1" applyAlignment="1">
      <alignment vertical="center" shrinkToFit="1"/>
    </xf>
    <xf numFmtId="40" fontId="29" fillId="0" borderId="78" xfId="0" applyNumberFormat="1" applyFont="1" applyBorder="1" applyAlignment="1">
      <alignment vertical="center" shrinkToFit="1"/>
    </xf>
    <xf numFmtId="40" fontId="34" fillId="0" borderId="78" xfId="0" applyNumberFormat="1" applyFont="1" applyBorder="1" applyAlignment="1">
      <alignment vertical="center" shrinkToFit="1"/>
    </xf>
    <xf numFmtId="40" fontId="29" fillId="7" borderId="195" xfId="0" applyNumberFormat="1" applyFont="1" applyFill="1" applyBorder="1" applyAlignment="1">
      <alignment vertical="center" shrinkToFit="1"/>
    </xf>
    <xf numFmtId="0" fontId="25" fillId="13" borderId="195" xfId="0" applyFont="1" applyFill="1" applyBorder="1" applyAlignment="1">
      <alignment shrinkToFit="1"/>
    </xf>
    <xf numFmtId="40" fontId="29" fillId="2" borderId="78" xfId="0" applyNumberFormat="1" applyFont="1" applyFill="1" applyBorder="1" applyAlignment="1">
      <alignment vertical="center" shrinkToFit="1"/>
    </xf>
    <xf numFmtId="40" fontId="29" fillId="0" borderId="195" xfId="0" applyNumberFormat="1" applyFont="1" applyBorder="1" applyAlignment="1">
      <alignment vertical="center" shrinkToFit="1"/>
    </xf>
    <xf numFmtId="40" fontId="29" fillId="0" borderId="163" xfId="1" applyNumberFormat="1" applyFont="1" applyBorder="1" applyAlignment="1">
      <alignment vertical="center" shrinkToFit="1"/>
    </xf>
    <xf numFmtId="40" fontId="29" fillId="0" borderId="196" xfId="1" applyNumberFormat="1" applyFont="1" applyBorder="1" applyAlignment="1">
      <alignment vertical="center" shrinkToFit="1"/>
    </xf>
    <xf numFmtId="40" fontId="29" fillId="0" borderId="101" xfId="0" applyNumberFormat="1" applyFont="1" applyBorder="1" applyAlignment="1">
      <alignment vertical="center" shrinkToFit="1"/>
    </xf>
    <xf numFmtId="40" fontId="34" fillId="0" borderId="101" xfId="0" applyNumberFormat="1" applyFont="1" applyBorder="1" applyAlignment="1">
      <alignment vertical="center" shrinkToFit="1"/>
    </xf>
    <xf numFmtId="40" fontId="29" fillId="0" borderId="98" xfId="0" applyNumberFormat="1" applyFont="1" applyBorder="1" applyAlignment="1">
      <alignment vertical="center" shrinkToFit="1"/>
    </xf>
    <xf numFmtId="40" fontId="29" fillId="0" borderId="80" xfId="0" applyNumberFormat="1" applyFont="1" applyBorder="1" applyAlignment="1">
      <alignment vertical="center" shrinkToFit="1"/>
    </xf>
    <xf numFmtId="40" fontId="29" fillId="7" borderId="205" xfId="0" applyNumberFormat="1" applyFont="1" applyFill="1" applyBorder="1" applyAlignment="1">
      <alignment vertical="center" shrinkToFit="1"/>
    </xf>
    <xf numFmtId="40" fontId="29" fillId="0" borderId="205" xfId="0" applyNumberFormat="1" applyFont="1" applyBorder="1" applyAlignment="1">
      <alignment vertical="center" shrinkToFit="1"/>
    </xf>
    <xf numFmtId="40" fontId="29" fillId="0" borderId="165" xfId="1" applyNumberFormat="1" applyFont="1" applyBorder="1" applyAlignment="1">
      <alignment vertical="center" shrinkToFit="1"/>
    </xf>
    <xf numFmtId="40" fontId="29" fillId="0" borderId="124" xfId="0" applyNumberFormat="1" applyFont="1" applyBorder="1" applyAlignment="1">
      <alignment vertical="center" shrinkToFit="1"/>
    </xf>
    <xf numFmtId="40" fontId="29" fillId="0" borderId="33" xfId="0" applyNumberFormat="1" applyFont="1" applyBorder="1" applyAlignment="1">
      <alignment vertical="center" shrinkToFit="1"/>
    </xf>
    <xf numFmtId="40" fontId="29" fillId="7" borderId="207" xfId="0" applyNumberFormat="1" applyFont="1" applyFill="1" applyBorder="1" applyAlignment="1">
      <alignment vertical="center" shrinkToFit="1"/>
    </xf>
    <xf numFmtId="40" fontId="29" fillId="0" borderId="207" xfId="0" applyNumberFormat="1" applyFont="1" applyBorder="1" applyAlignment="1">
      <alignment vertical="center" shrinkToFit="1"/>
    </xf>
    <xf numFmtId="40" fontId="29" fillId="0" borderId="203" xfId="1" applyNumberFormat="1" applyFont="1" applyBorder="1" applyAlignment="1">
      <alignment vertical="center" shrinkToFit="1"/>
    </xf>
    <xf numFmtId="40" fontId="34" fillId="0" borderId="98" xfId="0" applyNumberFormat="1" applyFont="1" applyBorder="1" applyAlignment="1">
      <alignment vertical="center" shrinkToFit="1"/>
    </xf>
    <xf numFmtId="40" fontId="34" fillId="0" borderId="80" xfId="0" applyNumberFormat="1" applyFont="1" applyBorder="1" applyAlignment="1">
      <alignment vertical="center" shrinkToFit="1"/>
    </xf>
    <xf numFmtId="40" fontId="29" fillId="2" borderId="80" xfId="0" applyNumberFormat="1" applyFont="1" applyFill="1" applyBorder="1" applyAlignment="1">
      <alignment vertical="center" shrinkToFit="1"/>
    </xf>
    <xf numFmtId="40" fontId="34" fillId="0" borderId="168" xfId="0" applyNumberFormat="1" applyFont="1" applyBorder="1" applyAlignment="1">
      <alignment vertical="center" shrinkToFit="1"/>
    </xf>
    <xf numFmtId="40" fontId="34" fillId="0" borderId="201" xfId="0" applyNumberFormat="1" applyFont="1" applyBorder="1" applyAlignment="1">
      <alignment vertical="center" shrinkToFit="1"/>
    </xf>
    <xf numFmtId="40" fontId="29" fillId="7" borderId="206" xfId="0" applyNumberFormat="1" applyFont="1" applyFill="1" applyBorder="1" applyAlignment="1">
      <alignment vertical="center" shrinkToFit="1"/>
    </xf>
    <xf numFmtId="40" fontId="29" fillId="7" borderId="186" xfId="0" applyNumberFormat="1" applyFont="1" applyFill="1" applyBorder="1" applyAlignment="1">
      <alignment vertical="center" shrinkToFit="1"/>
    </xf>
    <xf numFmtId="40" fontId="34" fillId="0" borderId="149" xfId="0" applyNumberFormat="1" applyFont="1" applyBorder="1" applyAlignment="1">
      <alignment vertical="center" shrinkToFit="1"/>
    </xf>
    <xf numFmtId="40" fontId="34" fillId="0" borderId="183" xfId="0" applyNumberFormat="1" applyFont="1" applyBorder="1" applyAlignment="1">
      <alignment vertical="center" shrinkToFit="1"/>
    </xf>
    <xf numFmtId="40" fontId="29" fillId="0" borderId="149" xfId="0" applyNumberFormat="1" applyFont="1" applyBorder="1" applyAlignment="1">
      <alignment vertical="center" shrinkToFit="1"/>
    </xf>
    <xf numFmtId="40" fontId="29" fillId="0" borderId="183" xfId="0" applyNumberFormat="1" applyFont="1" applyBorder="1" applyAlignment="1">
      <alignment vertical="center" shrinkToFit="1"/>
    </xf>
    <xf numFmtId="40" fontId="29" fillId="0" borderId="162" xfId="1" applyNumberFormat="1" applyFont="1" applyBorder="1" applyAlignment="1">
      <alignment vertical="center" shrinkToFit="1"/>
    </xf>
    <xf numFmtId="40" fontId="34" fillId="0" borderId="124" xfId="0" applyNumberFormat="1" applyFont="1" applyBorder="1" applyAlignment="1">
      <alignment vertical="center" shrinkToFit="1"/>
    </xf>
    <xf numFmtId="40" fontId="34" fillId="0" borderId="33" xfId="0" applyNumberFormat="1" applyFont="1" applyBorder="1" applyAlignment="1">
      <alignment vertical="center" shrinkToFit="1"/>
    </xf>
    <xf numFmtId="40" fontId="29" fillId="2" borderId="33" xfId="0" applyNumberFormat="1" applyFont="1" applyFill="1" applyBorder="1" applyAlignment="1">
      <alignment vertical="center" shrinkToFit="1"/>
    </xf>
    <xf numFmtId="40" fontId="29" fillId="0" borderId="168" xfId="0" applyNumberFormat="1" applyFont="1" applyBorder="1" applyAlignment="1">
      <alignment horizontal="right" vertical="center" shrinkToFit="1"/>
    </xf>
    <xf numFmtId="40" fontId="29" fillId="2" borderId="149" xfId="0" applyNumberFormat="1" applyFont="1" applyFill="1" applyBorder="1" applyAlignment="1">
      <alignment vertical="center" shrinkToFit="1"/>
    </xf>
    <xf numFmtId="40" fontId="29" fillId="0" borderId="206" xfId="0" applyNumberFormat="1" applyFont="1" applyBorder="1" applyAlignment="1">
      <alignment vertical="center" shrinkToFit="1"/>
    </xf>
    <xf numFmtId="0" fontId="39" fillId="0" borderId="33" xfId="0" applyFont="1" applyBorder="1" applyAlignment="1">
      <alignment horizontal="center" vertical="center" wrapText="1"/>
    </xf>
    <xf numFmtId="40" fontId="29" fillId="13" borderId="227" xfId="0" applyNumberFormat="1" applyFont="1" applyFill="1" applyBorder="1" applyAlignment="1">
      <alignment vertical="center" shrinkToFit="1"/>
    </xf>
    <xf numFmtId="0" fontId="29" fillId="0" borderId="230" xfId="0" applyFont="1" applyBorder="1" applyAlignment="1">
      <alignment horizontal="center" vertical="center"/>
    </xf>
    <xf numFmtId="40" fontId="29" fillId="0" borderId="231" xfId="1" applyNumberFormat="1" applyFont="1" applyBorder="1" applyAlignment="1">
      <alignment vertical="center" shrinkToFit="1"/>
    </xf>
    <xf numFmtId="40" fontId="29" fillId="0" borderId="229" xfId="1" applyNumberFormat="1" applyFont="1" applyBorder="1" applyAlignment="1">
      <alignment vertical="center" shrinkToFit="1"/>
    </xf>
    <xf numFmtId="40" fontId="29" fillId="0" borderId="232" xfId="1" applyNumberFormat="1" applyFont="1" applyBorder="1" applyAlignment="1">
      <alignment vertical="center" shrinkToFit="1"/>
    </xf>
    <xf numFmtId="0" fontId="29" fillId="0" borderId="233" xfId="0" applyFont="1" applyBorder="1" applyAlignment="1">
      <alignment horizontal="center" vertical="center"/>
    </xf>
    <xf numFmtId="40" fontId="29" fillId="13" borderId="139" xfId="0" applyNumberFormat="1" applyFont="1" applyFill="1" applyBorder="1" applyAlignment="1">
      <alignment vertical="center" shrinkToFit="1"/>
    </xf>
    <xf numFmtId="40" fontId="29" fillId="0" borderId="31" xfId="0" applyNumberFormat="1" applyFont="1" applyBorder="1" applyAlignment="1">
      <alignment vertical="center" shrinkToFit="1"/>
    </xf>
    <xf numFmtId="0" fontId="29" fillId="0" borderId="235" xfId="0" applyFont="1" applyBorder="1" applyAlignment="1">
      <alignment horizontal="center" vertical="center"/>
    </xf>
    <xf numFmtId="40" fontId="29" fillId="0" borderId="236" xfId="1" applyNumberFormat="1" applyFont="1" applyBorder="1" applyAlignment="1">
      <alignment vertical="center" shrinkToFit="1"/>
    </xf>
    <xf numFmtId="40" fontId="29" fillId="0" borderId="237" xfId="1" applyNumberFormat="1" applyFont="1" applyBorder="1" applyAlignment="1">
      <alignment vertical="center" shrinkToFit="1"/>
    </xf>
    <xf numFmtId="40" fontId="29" fillId="0" borderId="238" xfId="1" applyNumberFormat="1" applyFont="1" applyBorder="1" applyAlignment="1">
      <alignment vertical="center" shrinkToFit="1"/>
    </xf>
    <xf numFmtId="40" fontId="29" fillId="0" borderId="239" xfId="1" applyNumberFormat="1" applyFont="1" applyBorder="1" applyAlignment="1">
      <alignment vertical="center" shrinkToFit="1"/>
    </xf>
    <xf numFmtId="186" fontId="20" fillId="0" borderId="0" xfId="0" applyNumberFormat="1" applyFont="1" applyAlignment="1">
      <alignment horizontal="right" vertical="top"/>
    </xf>
    <xf numFmtId="0" fontId="43" fillId="0" borderId="0" xfId="0" applyFont="1" applyAlignment="1">
      <alignment horizontal="left" vertical="center"/>
    </xf>
    <xf numFmtId="0" fontId="29" fillId="0" borderId="1" xfId="0" applyFont="1" applyBorder="1" applyAlignment="1">
      <alignment horizontal="left" vertical="center"/>
    </xf>
    <xf numFmtId="0" fontId="61" fillId="0" borderId="0" xfId="0" applyFont="1" applyAlignment="1">
      <alignment vertical="center"/>
    </xf>
    <xf numFmtId="0" fontId="38" fillId="0" borderId="0" xfId="0" applyFont="1"/>
    <xf numFmtId="0" fontId="26" fillId="2" borderId="0" xfId="0" applyFont="1" applyFill="1" applyAlignment="1">
      <alignment vertical="center"/>
    </xf>
    <xf numFmtId="0" fontId="5" fillId="2" borderId="0" xfId="4" applyFont="1" applyFill="1" applyAlignment="1">
      <alignment horizontal="center" vertical="center"/>
    </xf>
    <xf numFmtId="0" fontId="29" fillId="0" borderId="54"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52" xfId="0" applyFont="1" applyBorder="1" applyAlignment="1">
      <alignment horizontal="center" vertical="center"/>
    </xf>
    <xf numFmtId="0" fontId="29" fillId="0" borderId="7" xfId="0" applyFont="1" applyBorder="1" applyAlignment="1">
      <alignment horizontal="center" vertical="center" wrapText="1"/>
    </xf>
    <xf numFmtId="0" fontId="26" fillId="4" borderId="0" xfId="0" applyFont="1" applyFill="1"/>
    <xf numFmtId="38" fontId="35" fillId="14" borderId="71" xfId="0" applyNumberFormat="1" applyFont="1" applyFill="1" applyBorder="1" applyAlignment="1" applyProtection="1">
      <alignment vertical="center" shrinkToFit="1"/>
      <protection locked="0"/>
    </xf>
    <xf numFmtId="38" fontId="35" fillId="14" borderId="74" xfId="0" applyNumberFormat="1" applyFont="1" applyFill="1" applyBorder="1" applyAlignment="1" applyProtection="1">
      <alignment vertical="center" shrinkToFit="1"/>
      <protection locked="0"/>
    </xf>
    <xf numFmtId="181" fontId="35" fillId="14" borderId="84" xfId="0" applyNumberFormat="1" applyFont="1" applyFill="1" applyBorder="1" applyAlignment="1" applyProtection="1">
      <alignment vertical="center" shrinkToFit="1"/>
      <protection locked="0"/>
    </xf>
    <xf numFmtId="181" fontId="35" fillId="14" borderId="74" xfId="0" applyNumberFormat="1" applyFont="1" applyFill="1" applyBorder="1" applyAlignment="1" applyProtection="1">
      <alignment vertical="center" shrinkToFit="1"/>
      <protection locked="0"/>
    </xf>
    <xf numFmtId="181" fontId="35" fillId="14" borderId="80" xfId="0" applyNumberFormat="1" applyFont="1" applyFill="1" applyBorder="1" applyAlignment="1" applyProtection="1">
      <alignment vertical="center" shrinkToFit="1"/>
      <protection locked="0"/>
    </xf>
    <xf numFmtId="181" fontId="35" fillId="14" borderId="98" xfId="0" applyNumberFormat="1" applyFont="1" applyFill="1" applyBorder="1" applyAlignment="1" applyProtection="1">
      <alignment vertical="center" shrinkToFit="1"/>
      <protection locked="0"/>
    </xf>
    <xf numFmtId="181" fontId="35" fillId="14" borderId="86" xfId="0" applyNumberFormat="1" applyFont="1" applyFill="1" applyBorder="1" applyAlignment="1" applyProtection="1">
      <alignment vertical="center" shrinkToFit="1"/>
      <protection locked="0"/>
    </xf>
    <xf numFmtId="0" fontId="25" fillId="4" borderId="0" xfId="0" applyFont="1" applyFill="1"/>
    <xf numFmtId="0" fontId="25" fillId="13" borderId="104" xfId="0" applyFont="1" applyFill="1" applyBorder="1" applyAlignment="1">
      <alignment shrinkToFit="1"/>
    </xf>
    <xf numFmtId="38" fontId="29" fillId="4" borderId="86" xfId="1" applyFont="1" applyFill="1" applyBorder="1" applyAlignment="1" applyProtection="1">
      <alignment vertical="center" shrinkToFit="1"/>
      <protection locked="0"/>
    </xf>
    <xf numFmtId="38" fontId="29" fillId="4" borderId="87" xfId="1" applyFont="1" applyFill="1" applyBorder="1" applyAlignment="1" applyProtection="1">
      <alignment vertical="center" shrinkToFit="1"/>
      <protection locked="0"/>
    </xf>
    <xf numFmtId="38" fontId="29" fillId="4" borderId="35" xfId="1" applyFont="1" applyFill="1" applyBorder="1" applyAlignment="1" applyProtection="1">
      <alignment vertical="center" shrinkToFit="1"/>
      <protection locked="0"/>
    </xf>
    <xf numFmtId="38" fontId="29" fillId="4" borderId="0" xfId="1" applyFont="1" applyFill="1" applyAlignment="1" applyProtection="1">
      <alignment vertical="center" shrinkToFit="1"/>
      <protection locked="0"/>
    </xf>
    <xf numFmtId="0" fontId="29" fillId="4" borderId="78" xfId="0" applyFont="1" applyFill="1" applyBorder="1" applyAlignment="1" applyProtection="1">
      <alignment horizontal="center" vertical="center"/>
      <protection locked="0"/>
    </xf>
    <xf numFmtId="0" fontId="29" fillId="4" borderId="82" xfId="0" applyFont="1" applyFill="1" applyBorder="1" applyAlignment="1" applyProtection="1">
      <alignment horizontal="center" vertical="center"/>
      <protection locked="0"/>
    </xf>
    <xf numFmtId="0" fontId="34" fillId="2" borderId="153" xfId="0" applyFont="1" applyFill="1" applyBorder="1"/>
    <xf numFmtId="184" fontId="34" fillId="2" borderId="39" xfId="0" applyNumberFormat="1" applyFont="1" applyFill="1" applyBorder="1"/>
    <xf numFmtId="0" fontId="34" fillId="0" borderId="153" xfId="0" applyFont="1" applyBorder="1"/>
    <xf numFmtId="0" fontId="34" fillId="0" borderId="150" xfId="0" applyFont="1" applyBorder="1"/>
    <xf numFmtId="0" fontId="36" fillId="0" borderId="0" xfId="0" applyFont="1" applyAlignment="1">
      <alignment horizontal="center" vertical="center" wrapText="1"/>
    </xf>
    <xf numFmtId="181" fontId="29" fillId="0" borderId="0" xfId="1" applyNumberFormat="1" applyFont="1" applyAlignment="1">
      <alignment vertical="center" shrinkToFit="1"/>
    </xf>
    <xf numFmtId="184" fontId="34" fillId="0" borderId="39" xfId="0" applyNumberFormat="1" applyFont="1" applyBorder="1"/>
    <xf numFmtId="40" fontId="34" fillId="4" borderId="27" xfId="0" applyNumberFormat="1" applyFont="1" applyFill="1" applyBorder="1" applyAlignment="1" applyProtection="1">
      <alignment vertical="center" shrinkToFit="1"/>
      <protection locked="0"/>
    </xf>
    <xf numFmtId="4" fontId="34" fillId="4" borderId="21" xfId="0" applyNumberFormat="1" applyFont="1" applyFill="1" applyBorder="1" applyAlignment="1" applyProtection="1">
      <alignment vertical="center" shrinkToFit="1"/>
      <protection locked="0"/>
    </xf>
    <xf numFmtId="0" fontId="34" fillId="0" borderId="81" xfId="0" applyFont="1" applyBorder="1" applyAlignment="1">
      <alignment vertical="center"/>
    </xf>
    <xf numFmtId="0" fontId="34" fillId="4" borderId="0" xfId="0" applyFont="1" applyFill="1"/>
    <xf numFmtId="0" fontId="25" fillId="0" borderId="1" xfId="0" applyFont="1" applyBorder="1"/>
    <xf numFmtId="0" fontId="29" fillId="0" borderId="0" xfId="0" applyFont="1" applyAlignment="1">
      <alignment horizontal="left" vertical="center"/>
    </xf>
    <xf numFmtId="0" fontId="29" fillId="2" borderId="1" xfId="0" applyFont="1" applyFill="1" applyBorder="1" applyAlignment="1">
      <alignment horizontal="center" vertical="center"/>
    </xf>
    <xf numFmtId="0" fontId="34" fillId="0" borderId="1" xfId="0" applyFont="1" applyBorder="1" applyAlignment="1">
      <alignment horizontal="center"/>
    </xf>
    <xf numFmtId="176" fontId="25" fillId="0" borderId="0" xfId="0" applyNumberFormat="1" applyFont="1"/>
    <xf numFmtId="0" fontId="36" fillId="3" borderId="60" xfId="0" applyFont="1" applyFill="1" applyBorder="1" applyAlignment="1">
      <alignment horizontal="center" vertical="center"/>
    </xf>
    <xf numFmtId="0" fontId="36" fillId="3" borderId="109" xfId="0" applyFont="1" applyFill="1" applyBorder="1" applyAlignment="1">
      <alignment horizontal="center" vertical="center"/>
    </xf>
    <xf numFmtId="0" fontId="34" fillId="4" borderId="1" xfId="0" applyFont="1" applyFill="1" applyBorder="1" applyAlignment="1" applyProtection="1">
      <alignment horizontal="center" vertical="center" wrapText="1"/>
      <protection locked="0"/>
    </xf>
    <xf numFmtId="0" fontId="5" fillId="4" borderId="0" xfId="4" applyFont="1" applyFill="1" applyAlignment="1" applyProtection="1">
      <alignment horizontal="center" vertical="center"/>
      <protection locked="0"/>
    </xf>
    <xf numFmtId="14" fontId="25" fillId="4" borderId="1" xfId="0" applyNumberFormat="1" applyFont="1" applyFill="1" applyBorder="1" applyAlignment="1" applyProtection="1">
      <alignment shrinkToFit="1"/>
      <protection locked="0"/>
    </xf>
    <xf numFmtId="0" fontId="36" fillId="3" borderId="60" xfId="0" applyFont="1" applyFill="1" applyBorder="1" applyAlignment="1" applyProtection="1">
      <alignment horizontal="center" vertical="center"/>
      <protection locked="0"/>
    </xf>
    <xf numFmtId="2" fontId="20" fillId="0" borderId="21" xfId="0" applyNumberFormat="1" applyFont="1" applyBorder="1" applyAlignment="1">
      <alignment horizontal="right" vertical="center" shrinkToFit="1"/>
    </xf>
    <xf numFmtId="181" fontId="20" fillId="0" borderId="43" xfId="1" applyNumberFormat="1" applyFont="1" applyBorder="1" applyAlignment="1">
      <alignment horizontal="right" vertical="center" shrinkToFit="1"/>
    </xf>
    <xf numFmtId="2" fontId="20" fillId="0" borderId="1" xfId="0" applyNumberFormat="1" applyFont="1" applyBorder="1" applyAlignment="1">
      <alignment horizontal="right" vertical="center" shrinkToFit="1"/>
    </xf>
    <xf numFmtId="181" fontId="20" fillId="0" borderId="16" xfId="1" applyNumberFormat="1" applyFont="1" applyBorder="1" applyAlignment="1">
      <alignment horizontal="right" vertical="center" shrinkToFit="1"/>
    </xf>
    <xf numFmtId="2" fontId="20" fillId="0" borderId="15" xfId="0" applyNumberFormat="1" applyFont="1" applyBorder="1" applyAlignment="1">
      <alignment horizontal="right" vertical="center" shrinkToFit="1"/>
    </xf>
    <xf numFmtId="2" fontId="20" fillId="0" borderId="60" xfId="0" applyNumberFormat="1" applyFont="1" applyBorder="1" applyAlignment="1">
      <alignment horizontal="right" vertical="center" shrinkToFit="1"/>
    </xf>
    <xf numFmtId="181" fontId="20" fillId="0" borderId="50" xfId="1" applyNumberFormat="1" applyFont="1" applyBorder="1" applyAlignment="1">
      <alignment horizontal="right" vertical="center" shrinkToFit="1"/>
    </xf>
    <xf numFmtId="181" fontId="20" fillId="0" borderId="137" xfId="0" applyNumberFormat="1" applyFont="1" applyBorder="1" applyAlignment="1">
      <alignment horizontal="right" vertical="center" shrinkToFit="1"/>
    </xf>
    <xf numFmtId="2" fontId="20" fillId="0" borderId="137" xfId="0" applyNumberFormat="1" applyFont="1" applyBorder="1" applyAlignment="1">
      <alignment horizontal="right" vertical="center" shrinkToFit="1"/>
    </xf>
    <xf numFmtId="181" fontId="20" fillId="0" borderId="56" xfId="1" applyNumberFormat="1" applyFont="1" applyBorder="1" applyAlignment="1">
      <alignment horizontal="right" vertical="center" shrinkToFit="1"/>
    </xf>
    <xf numFmtId="181" fontId="20" fillId="0" borderId="57" xfId="1" applyNumberFormat="1" applyFont="1" applyBorder="1" applyAlignment="1">
      <alignment horizontal="right" vertical="center" shrinkToFit="1"/>
    </xf>
    <xf numFmtId="181" fontId="20" fillId="0" borderId="59" xfId="1" applyNumberFormat="1" applyFont="1" applyBorder="1" applyAlignment="1">
      <alignment horizontal="right" vertical="center" shrinkToFit="1"/>
    </xf>
    <xf numFmtId="187" fontId="13" fillId="0" borderId="0" xfId="0" applyNumberFormat="1" applyFont="1"/>
    <xf numFmtId="188" fontId="13" fillId="0" borderId="0" xfId="0" applyNumberFormat="1" applyFont="1"/>
    <xf numFmtId="0" fontId="63" fillId="0" borderId="0" xfId="0" applyFont="1"/>
    <xf numFmtId="0" fontId="50" fillId="8" borderId="0" xfId="4" applyFont="1" applyFill="1" applyAlignment="1">
      <alignment vertical="center"/>
    </xf>
    <xf numFmtId="0" fontId="4" fillId="8" borderId="0" xfId="4" applyFont="1" applyFill="1" applyAlignment="1">
      <alignment vertical="center"/>
    </xf>
    <xf numFmtId="0" fontId="5" fillId="8" borderId="0" xfId="4" applyFont="1" applyFill="1" applyAlignment="1">
      <alignment vertical="center"/>
    </xf>
    <xf numFmtId="0" fontId="51" fillId="8" borderId="0" xfId="4" applyFont="1" applyFill="1" applyAlignment="1">
      <alignment vertical="center"/>
    </xf>
    <xf numFmtId="0" fontId="52" fillId="8" borderId="0" xfId="4" applyFont="1" applyFill="1" applyAlignment="1">
      <alignment vertical="center"/>
    </xf>
    <xf numFmtId="0" fontId="23" fillId="8" borderId="0" xfId="4" applyFont="1" applyFill="1" applyAlignment="1">
      <alignment vertical="center"/>
    </xf>
    <xf numFmtId="0" fontId="53" fillId="8" borderId="0" xfId="4" applyFont="1" applyFill="1" applyAlignment="1">
      <alignment vertical="center"/>
    </xf>
    <xf numFmtId="0" fontId="34" fillId="0" borderId="63" xfId="0" applyFont="1" applyBorder="1" applyAlignment="1">
      <alignment horizontal="center" wrapText="1"/>
    </xf>
    <xf numFmtId="182" fontId="34" fillId="0" borderId="1" xfId="0" applyNumberFormat="1" applyFont="1" applyBorder="1" applyAlignment="1">
      <alignment shrinkToFit="1"/>
    </xf>
    <xf numFmtId="0" fontId="29" fillId="0" borderId="199" xfId="0" applyFont="1" applyBorder="1" applyAlignment="1">
      <alignment horizontal="center" vertical="center" shrinkToFit="1"/>
    </xf>
    <xf numFmtId="0" fontId="29" fillId="0" borderId="193" xfId="0" applyFont="1" applyBorder="1" applyAlignment="1">
      <alignment horizontal="center" vertical="center" shrinkToFit="1"/>
    </xf>
    <xf numFmtId="0" fontId="34" fillId="0" borderId="202" xfId="0" applyFont="1" applyBorder="1" applyAlignment="1">
      <alignment horizontal="center" vertical="center" shrinkToFit="1"/>
    </xf>
    <xf numFmtId="0" fontId="34" fillId="0" borderId="192" xfId="0" applyFont="1" applyBorder="1" applyAlignment="1">
      <alignment horizontal="center" vertical="center" shrinkToFit="1"/>
    </xf>
    <xf numFmtId="0" fontId="34" fillId="0" borderId="194" xfId="0" applyFont="1" applyBorder="1" applyAlignment="1">
      <alignment horizontal="center" vertical="center" shrinkToFit="1"/>
    </xf>
    <xf numFmtId="0" fontId="34" fillId="0" borderId="199" xfId="0" applyFont="1" applyBorder="1" applyAlignment="1">
      <alignment horizontal="center" vertical="center" shrinkToFit="1"/>
    </xf>
    <xf numFmtId="0" fontId="34" fillId="0" borderId="193" xfId="0" applyFont="1" applyBorder="1" applyAlignment="1">
      <alignment horizontal="center" vertical="center" shrinkToFit="1"/>
    </xf>
    <xf numFmtId="40" fontId="29" fillId="0" borderId="192" xfId="0" applyNumberFormat="1" applyFont="1" applyBorder="1" applyAlignment="1">
      <alignment horizontal="center" vertical="center" shrinkToFit="1"/>
    </xf>
    <xf numFmtId="185" fontId="29" fillId="0" borderId="193" xfId="0" applyNumberFormat="1" applyFont="1" applyBorder="1" applyAlignment="1">
      <alignment horizontal="center" vertical="center" shrinkToFit="1"/>
    </xf>
    <xf numFmtId="179" fontId="29" fillId="0" borderId="194" xfId="0" applyNumberFormat="1" applyFont="1" applyBorder="1" applyAlignment="1">
      <alignment vertical="center" shrinkToFit="1"/>
    </xf>
    <xf numFmtId="0" fontId="29" fillId="0" borderId="163" xfId="0" applyFont="1" applyBorder="1" applyAlignment="1">
      <alignment horizontal="center" vertical="center" shrinkToFit="1"/>
    </xf>
    <xf numFmtId="38" fontId="29" fillId="0" borderId="196" xfId="1" applyFont="1" applyBorder="1" applyAlignment="1">
      <alignment horizontal="center" vertical="center" shrinkToFit="1"/>
    </xf>
    <xf numFmtId="0" fontId="34" fillId="4" borderId="90" xfId="0" applyFont="1" applyFill="1" applyBorder="1" applyAlignment="1" applyProtection="1">
      <alignment vertical="center" shrinkToFit="1"/>
      <protection locked="0"/>
    </xf>
    <xf numFmtId="0" fontId="34" fillId="4" borderId="77" xfId="0" applyFont="1" applyFill="1" applyBorder="1" applyAlignment="1" applyProtection="1">
      <alignment vertical="center" shrinkToFit="1"/>
      <protection locked="0"/>
    </xf>
    <xf numFmtId="0" fontId="34" fillId="4" borderId="86" xfId="0" applyFont="1" applyFill="1" applyBorder="1" applyAlignment="1" applyProtection="1">
      <alignment vertical="center" shrinkToFit="1"/>
      <protection locked="0"/>
    </xf>
    <xf numFmtId="0" fontId="34" fillId="4" borderId="79" xfId="0" applyFont="1" applyFill="1" applyBorder="1" applyAlignment="1" applyProtection="1">
      <alignment vertical="center" shrinkToFit="1"/>
      <protection locked="0"/>
    </xf>
    <xf numFmtId="0" fontId="34" fillId="4" borderId="150" xfId="0" applyFont="1" applyFill="1" applyBorder="1" applyAlignment="1" applyProtection="1">
      <alignment shrinkToFit="1"/>
      <protection locked="0"/>
    </xf>
    <xf numFmtId="0" fontId="34" fillId="4" borderId="89" xfId="0" applyFont="1" applyFill="1" applyBorder="1" applyAlignment="1" applyProtection="1">
      <alignment vertical="center" shrinkToFit="1"/>
      <protection locked="0"/>
    </xf>
    <xf numFmtId="0" fontId="34" fillId="4" borderId="22" xfId="0" applyFont="1" applyFill="1" applyBorder="1" applyAlignment="1" applyProtection="1">
      <alignment shrinkToFit="1"/>
      <protection locked="0"/>
    </xf>
    <xf numFmtId="0" fontId="29" fillId="0" borderId="94" xfId="0" applyFont="1" applyBorder="1" applyAlignment="1">
      <alignment horizontal="center" vertical="center" shrinkToFit="1"/>
    </xf>
    <xf numFmtId="0" fontId="29" fillId="0" borderId="76" xfId="0" applyFont="1" applyBorder="1" applyAlignment="1">
      <alignment horizontal="center" vertical="center" shrinkToFit="1"/>
    </xf>
    <xf numFmtId="0" fontId="34" fillId="0" borderId="76" xfId="0" applyFont="1" applyBorder="1" applyAlignment="1">
      <alignment horizontal="center" vertical="center" shrinkToFit="1"/>
    </xf>
    <xf numFmtId="40" fontId="29" fillId="0" borderId="76" xfId="0" applyNumberFormat="1" applyFont="1" applyBorder="1" applyAlignment="1">
      <alignment horizontal="center" vertical="center" shrinkToFit="1"/>
    </xf>
    <xf numFmtId="185" fontId="29" fillId="0" borderId="28" xfId="0" applyNumberFormat="1" applyFont="1" applyBorder="1" applyAlignment="1">
      <alignment horizontal="center" vertical="center" shrinkToFit="1"/>
    </xf>
    <xf numFmtId="179" fontId="29" fillId="0" borderId="153" xfId="0" applyNumberFormat="1" applyFont="1" applyBorder="1" applyAlignment="1">
      <alignment vertical="center" shrinkToFit="1"/>
    </xf>
    <xf numFmtId="0" fontId="29" fillId="0" borderId="191" xfId="0" applyFont="1" applyBorder="1" applyAlignment="1">
      <alignment horizontal="center" vertical="center" shrinkToFit="1"/>
    </xf>
    <xf numFmtId="38" fontId="29" fillId="0" borderId="128" xfId="1" applyFont="1" applyBorder="1" applyAlignment="1">
      <alignment horizontal="center" vertical="center" shrinkToFit="1"/>
    </xf>
    <xf numFmtId="38" fontId="5" fillId="4" borderId="0" xfId="1" applyFont="1" applyFill="1" applyAlignment="1" applyProtection="1">
      <alignment horizontal="right" vertical="center"/>
      <protection locked="0"/>
    </xf>
    <xf numFmtId="0" fontId="19" fillId="0" borderId="0" xfId="0" applyFont="1" applyAlignment="1">
      <alignment vertical="center"/>
    </xf>
    <xf numFmtId="0" fontId="19" fillId="0" borderId="0" xfId="0" applyFont="1" applyAlignment="1">
      <alignment horizontal="right" vertical="center"/>
    </xf>
    <xf numFmtId="0" fontId="19" fillId="0" borderId="0" xfId="0" applyFont="1" applyAlignment="1">
      <alignment horizontal="left" vertical="center"/>
    </xf>
    <xf numFmtId="0" fontId="38" fillId="0" borderId="0" xfId="0" applyFont="1" applyAlignment="1">
      <alignment horizontal="left"/>
    </xf>
    <xf numFmtId="0" fontId="38" fillId="0" borderId="0" xfId="0" applyFont="1" applyAlignment="1">
      <alignment horizontal="right"/>
    </xf>
    <xf numFmtId="14" fontId="34" fillId="4" borderId="1" xfId="0" applyNumberFormat="1" applyFont="1" applyFill="1" applyBorder="1" applyAlignment="1" applyProtection="1">
      <alignment shrinkToFit="1"/>
      <protection locked="0"/>
    </xf>
    <xf numFmtId="40" fontId="29" fillId="4" borderId="25" xfId="1" applyNumberFormat="1" applyFont="1" applyFill="1" applyBorder="1" applyAlignment="1" applyProtection="1">
      <alignment vertical="center" shrinkToFit="1"/>
      <protection locked="0"/>
    </xf>
    <xf numFmtId="40" fontId="29" fillId="4" borderId="26" xfId="1" applyNumberFormat="1" applyFont="1" applyFill="1" applyBorder="1" applyAlignment="1" applyProtection="1">
      <alignment vertical="center" shrinkToFit="1"/>
      <protection locked="0"/>
    </xf>
    <xf numFmtId="40" fontId="29" fillId="4" borderId="29" xfId="1" applyNumberFormat="1" applyFont="1" applyFill="1" applyBorder="1" applyAlignment="1" applyProtection="1">
      <alignment vertical="center" shrinkToFit="1"/>
      <protection locked="0"/>
    </xf>
    <xf numFmtId="40" fontId="29" fillId="4" borderId="31" xfId="1" applyNumberFormat="1" applyFont="1" applyFill="1" applyBorder="1" applyAlignment="1" applyProtection="1">
      <alignment vertical="center" shrinkToFit="1"/>
      <protection locked="0"/>
    </xf>
    <xf numFmtId="40" fontId="29" fillId="4" borderId="34" xfId="0" applyNumberFormat="1" applyFont="1" applyFill="1" applyBorder="1" applyAlignment="1" applyProtection="1">
      <alignment vertical="center" shrinkToFit="1"/>
      <protection locked="0"/>
    </xf>
    <xf numFmtId="40" fontId="29" fillId="4" borderId="27" xfId="2" applyNumberFormat="1" applyFont="1" applyFill="1" applyBorder="1" applyAlignment="1" applyProtection="1">
      <alignment vertical="center" shrinkToFit="1"/>
      <protection locked="0"/>
    </xf>
    <xf numFmtId="40" fontId="29" fillId="4" borderId="36" xfId="1" applyNumberFormat="1" applyFont="1" applyFill="1" applyBorder="1" applyAlignment="1" applyProtection="1">
      <alignment vertical="center" shrinkToFit="1"/>
      <protection locked="0"/>
    </xf>
    <xf numFmtId="40" fontId="29" fillId="4" borderId="37" xfId="1" applyNumberFormat="1" applyFont="1" applyFill="1" applyBorder="1" applyAlignment="1" applyProtection="1">
      <alignment vertical="center" shrinkToFit="1"/>
      <protection locked="0"/>
    </xf>
    <xf numFmtId="40" fontId="29" fillId="4" borderId="40" xfId="1" applyNumberFormat="1" applyFont="1" applyFill="1" applyBorder="1" applyAlignment="1" applyProtection="1">
      <alignment vertical="center" shrinkToFit="1"/>
      <protection locked="0"/>
    </xf>
    <xf numFmtId="40" fontId="29" fillId="4" borderId="96" xfId="1" applyNumberFormat="1" applyFont="1" applyFill="1" applyBorder="1" applyAlignment="1" applyProtection="1">
      <alignment vertical="center" shrinkToFit="1"/>
      <protection locked="0"/>
    </xf>
    <xf numFmtId="0" fontId="65" fillId="0" borderId="0" xfId="0" applyFont="1" applyAlignment="1">
      <alignment vertical="center"/>
    </xf>
    <xf numFmtId="38" fontId="38" fillId="0" borderId="0" xfId="0" applyNumberFormat="1" applyFont="1" applyAlignment="1">
      <alignment horizontal="right"/>
    </xf>
    <xf numFmtId="0" fontId="68" fillId="9" borderId="0" xfId="0" applyFont="1" applyFill="1"/>
    <xf numFmtId="0" fontId="26" fillId="2" borderId="0" xfId="0" applyFont="1" applyFill="1" applyAlignment="1">
      <alignment vertical="center" wrapText="1"/>
    </xf>
    <xf numFmtId="190" fontId="34" fillId="4" borderId="77" xfId="0" applyNumberFormat="1" applyFont="1" applyFill="1" applyBorder="1" applyAlignment="1" applyProtection="1">
      <alignment vertical="center"/>
      <protection locked="0"/>
    </xf>
    <xf numFmtId="190" fontId="34" fillId="4" borderId="93" xfId="0" applyNumberFormat="1" applyFont="1" applyFill="1" applyBorder="1" applyAlignment="1" applyProtection="1">
      <alignment vertical="center"/>
      <protection locked="0"/>
    </xf>
    <xf numFmtId="190" fontId="34" fillId="4" borderId="100" xfId="0" applyNumberFormat="1" applyFont="1" applyFill="1" applyBorder="1" applyAlignment="1" applyProtection="1">
      <alignment vertical="center"/>
      <protection locked="0"/>
    </xf>
    <xf numFmtId="190" fontId="34" fillId="4" borderId="88" xfId="0" applyNumberFormat="1" applyFont="1" applyFill="1" applyBorder="1" applyAlignment="1" applyProtection="1">
      <alignment vertical="center"/>
      <protection locked="0"/>
    </xf>
    <xf numFmtId="190" fontId="34" fillId="4" borderId="81" xfId="0" applyNumberFormat="1" applyFont="1" applyFill="1" applyBorder="1" applyAlignment="1" applyProtection="1">
      <alignment vertical="center"/>
      <protection locked="0"/>
    </xf>
    <xf numFmtId="190" fontId="34" fillId="4" borderId="71" xfId="0" applyNumberFormat="1" applyFont="1" applyFill="1" applyBorder="1" applyAlignment="1" applyProtection="1">
      <alignment vertical="center"/>
      <protection locked="0"/>
    </xf>
    <xf numFmtId="190" fontId="34" fillId="4" borderId="166" xfId="0" applyNumberFormat="1" applyFont="1" applyFill="1" applyBorder="1" applyAlignment="1" applyProtection="1">
      <alignment vertical="center"/>
      <protection locked="0"/>
    </xf>
    <xf numFmtId="189" fontId="34" fillId="4" borderId="71" xfId="0" applyNumberFormat="1" applyFont="1" applyFill="1" applyBorder="1" applyAlignment="1" applyProtection="1">
      <alignment vertical="center"/>
      <protection locked="0"/>
    </xf>
    <xf numFmtId="189" fontId="34" fillId="0" borderId="81" xfId="0" applyNumberFormat="1" applyFont="1" applyBorder="1" applyAlignment="1">
      <alignment vertical="center"/>
    </xf>
    <xf numFmtId="181" fontId="29" fillId="4" borderId="86" xfId="1" applyNumberFormat="1" applyFont="1" applyFill="1" applyBorder="1" applyAlignment="1" applyProtection="1">
      <alignment horizontal="right" vertical="center" shrinkToFit="1"/>
      <protection locked="0"/>
    </xf>
    <xf numFmtId="181" fontId="29" fillId="4" borderId="87" xfId="1" applyNumberFormat="1" applyFont="1" applyFill="1" applyBorder="1" applyAlignment="1" applyProtection="1">
      <alignment horizontal="right" vertical="center" shrinkToFit="1"/>
      <protection locked="0"/>
    </xf>
    <xf numFmtId="181" fontId="29" fillId="4" borderId="82" xfId="1" applyNumberFormat="1" applyFont="1" applyFill="1" applyBorder="1" applyAlignment="1" applyProtection="1">
      <alignment horizontal="right" vertical="center" shrinkToFit="1"/>
      <protection locked="0"/>
    </xf>
    <xf numFmtId="40" fontId="29" fillId="0" borderId="217" xfId="0" applyNumberFormat="1" applyFont="1" applyBorder="1" applyAlignment="1">
      <alignment vertical="center" shrinkToFit="1"/>
    </xf>
    <xf numFmtId="40" fontId="29" fillId="0" borderId="127" xfId="0" applyNumberFormat="1" applyFont="1" applyBorder="1" applyAlignment="1">
      <alignment vertical="center" shrinkToFit="1"/>
    </xf>
    <xf numFmtId="179" fontId="29" fillId="0" borderId="81" xfId="1" applyNumberFormat="1" applyFont="1" applyBorder="1" applyAlignment="1">
      <alignment horizontal="right" vertical="center" shrinkToFit="1"/>
    </xf>
    <xf numFmtId="179" fontId="29" fillId="0" borderId="84" xfId="1" applyNumberFormat="1" applyFont="1" applyBorder="1" applyAlignment="1">
      <alignment horizontal="right" vertical="center" shrinkToFit="1"/>
    </xf>
    <xf numFmtId="179" fontId="29" fillId="0" borderId="96" xfId="1" applyNumberFormat="1" applyFont="1" applyBorder="1" applyAlignment="1">
      <alignment horizontal="right" vertical="center" shrinkToFit="1"/>
    </xf>
    <xf numFmtId="181" fontId="29" fillId="4" borderId="95" xfId="1" applyNumberFormat="1" applyFont="1" applyFill="1" applyBorder="1" applyAlignment="1" applyProtection="1">
      <alignment horizontal="right" vertical="center" shrinkToFit="1"/>
      <protection locked="0"/>
    </xf>
    <xf numFmtId="181" fontId="29" fillId="4" borderId="81" xfId="1" applyNumberFormat="1" applyFont="1" applyFill="1" applyBorder="1" applyAlignment="1" applyProtection="1">
      <alignment horizontal="right" vertical="center" shrinkToFit="1"/>
      <protection locked="0"/>
    </xf>
    <xf numFmtId="181" fontId="29" fillId="4" borderId="84" xfId="1" applyNumberFormat="1" applyFont="1" applyFill="1" applyBorder="1" applyAlignment="1" applyProtection="1">
      <alignment horizontal="right" vertical="center" shrinkToFit="1"/>
      <protection locked="0"/>
    </xf>
    <xf numFmtId="181" fontId="29" fillId="4" borderId="96" xfId="1" applyNumberFormat="1" applyFont="1" applyFill="1" applyBorder="1" applyAlignment="1" applyProtection="1">
      <alignment horizontal="right" vertical="center" shrinkToFit="1"/>
      <protection locked="0"/>
    </xf>
    <xf numFmtId="38" fontId="29" fillId="0" borderId="110" xfId="0" applyNumberFormat="1" applyFont="1" applyBorder="1" applyAlignment="1">
      <alignment vertical="center" shrinkToFit="1"/>
    </xf>
    <xf numFmtId="38" fontId="29" fillId="0" borderId="102" xfId="0" applyNumberFormat="1" applyFont="1" applyBorder="1" applyAlignment="1">
      <alignment vertical="center" shrinkToFit="1"/>
    </xf>
    <xf numFmtId="38" fontId="34" fillId="0" borderId="102" xfId="0" applyNumberFormat="1" applyFont="1" applyBorder="1" applyAlignment="1">
      <alignment vertical="center" shrinkToFit="1"/>
    </xf>
    <xf numFmtId="0" fontId="25" fillId="4" borderId="168" xfId="0" applyFont="1" applyFill="1" applyBorder="1"/>
    <xf numFmtId="0" fontId="25" fillId="4" borderId="101" xfId="0" applyFont="1" applyFill="1" applyBorder="1"/>
    <xf numFmtId="0" fontId="25" fillId="4" borderId="201" xfId="0" applyFont="1" applyFill="1" applyBorder="1"/>
    <xf numFmtId="0" fontId="25" fillId="4" borderId="149" xfId="0" applyFont="1" applyFill="1" applyBorder="1"/>
    <xf numFmtId="0" fontId="25" fillId="4" borderId="78" xfId="0" applyFont="1" applyFill="1" applyBorder="1"/>
    <xf numFmtId="0" fontId="25" fillId="4" borderId="183" xfId="0" applyFont="1" applyFill="1" applyBorder="1"/>
    <xf numFmtId="0" fontId="34" fillId="4" borderId="149" xfId="0" applyFont="1" applyFill="1" applyBorder="1"/>
    <xf numFmtId="0" fontId="34" fillId="4" borderId="151" xfId="0" applyFont="1" applyFill="1" applyBorder="1"/>
    <xf numFmtId="0" fontId="25" fillId="4" borderId="82" xfId="0" applyFont="1" applyFill="1" applyBorder="1"/>
    <xf numFmtId="0" fontId="25" fillId="4" borderId="184" xfId="0" applyFont="1" applyFill="1" applyBorder="1"/>
    <xf numFmtId="0" fontId="34" fillId="4" borderId="168" xfId="0" applyFont="1" applyFill="1" applyBorder="1"/>
    <xf numFmtId="0" fontId="34" fillId="4" borderId="169" xfId="0" applyFont="1" applyFill="1" applyBorder="1"/>
    <xf numFmtId="0" fontId="25" fillId="4" borderId="99" xfId="0" applyFont="1" applyFill="1" applyBorder="1"/>
    <xf numFmtId="0" fontId="25" fillId="4" borderId="198" xfId="0" applyFont="1" applyFill="1" applyBorder="1"/>
    <xf numFmtId="0" fontId="25" fillId="4" borderId="148" xfId="0" applyFont="1" applyFill="1" applyBorder="1"/>
    <xf numFmtId="0" fontId="25" fillId="4" borderId="72" xfId="0" applyFont="1" applyFill="1" applyBorder="1"/>
    <xf numFmtId="0" fontId="25" fillId="4" borderId="240" xfId="0" applyFont="1" applyFill="1" applyBorder="1"/>
    <xf numFmtId="0" fontId="25" fillId="4" borderId="162" xfId="0" applyFont="1" applyFill="1" applyBorder="1"/>
    <xf numFmtId="0" fontId="25" fillId="4" borderId="163" xfId="0" applyFont="1" applyFill="1" applyBorder="1"/>
    <xf numFmtId="0" fontId="25" fillId="4" borderId="196" xfId="0" applyFont="1" applyFill="1" applyBorder="1"/>
    <xf numFmtId="189" fontId="34" fillId="0" borderId="153" xfId="0" applyNumberFormat="1" applyFont="1" applyBorder="1"/>
    <xf numFmtId="179" fontId="29" fillId="0" borderId="93" xfId="1" applyNumberFormat="1" applyFont="1" applyBorder="1" applyAlignment="1">
      <alignment horizontal="right" vertical="center" shrinkToFit="1"/>
    </xf>
    <xf numFmtId="0" fontId="34" fillId="0" borderId="53" xfId="0" applyFont="1" applyBorder="1"/>
    <xf numFmtId="0" fontId="34" fillId="4" borderId="52" xfId="0" applyFont="1" applyFill="1" applyBorder="1"/>
    <xf numFmtId="0" fontId="34" fillId="0" borderId="16" xfId="0" applyFont="1" applyBorder="1" applyProtection="1">
      <protection locked="0"/>
    </xf>
    <xf numFmtId="0" fontId="34" fillId="0" borderId="150" xfId="0" applyFont="1" applyBorder="1" applyProtection="1">
      <protection locked="0"/>
    </xf>
    <xf numFmtId="0" fontId="34" fillId="0" borderId="22" xfId="0" applyFont="1" applyBorder="1" applyProtection="1">
      <protection locked="0"/>
    </xf>
    <xf numFmtId="0" fontId="34" fillId="0" borderId="39" xfId="0" applyFont="1" applyBorder="1" applyProtection="1">
      <protection locked="0"/>
    </xf>
    <xf numFmtId="0" fontId="34" fillId="0" borderId="127" xfId="0" applyFont="1" applyBorder="1" applyProtection="1">
      <protection locked="0"/>
    </xf>
    <xf numFmtId="0" fontId="34" fillId="0" borderId="128" xfId="0" applyFont="1" applyBorder="1" applyProtection="1">
      <protection locked="0"/>
    </xf>
    <xf numFmtId="181" fontId="34" fillId="0" borderId="76" xfId="1" applyNumberFormat="1" applyFont="1" applyBorder="1" applyAlignment="1">
      <alignment vertical="center" shrinkToFit="1"/>
    </xf>
    <xf numFmtId="181" fontId="34" fillId="0" borderId="38" xfId="1" applyNumberFormat="1" applyFont="1" applyBorder="1" applyAlignment="1">
      <alignment vertical="center" shrinkToFit="1"/>
    </xf>
    <xf numFmtId="181" fontId="34" fillId="0" borderId="27" xfId="1" applyNumberFormat="1" applyFont="1" applyBorder="1" applyAlignment="1">
      <alignment vertical="center" shrinkToFit="1"/>
    </xf>
    <xf numFmtId="181" fontId="34" fillId="0" borderId="15" xfId="1" applyNumberFormat="1" applyFont="1" applyBorder="1" applyAlignment="1">
      <alignment vertical="center" shrinkToFit="1"/>
    </xf>
    <xf numFmtId="181" fontId="34" fillId="0" borderId="21" xfId="1" applyNumberFormat="1" applyFont="1" applyBorder="1" applyAlignment="1">
      <alignment vertical="center" shrinkToFit="1"/>
    </xf>
    <xf numFmtId="180" fontId="34" fillId="0" borderId="15" xfId="0" applyNumberFormat="1" applyFont="1" applyBorder="1" applyAlignment="1">
      <alignment vertical="center" shrinkToFit="1"/>
    </xf>
    <xf numFmtId="180" fontId="34" fillId="0" borderId="27" xfId="0" applyNumberFormat="1" applyFont="1" applyBorder="1" applyAlignment="1">
      <alignment vertical="center" shrinkToFit="1"/>
    </xf>
    <xf numFmtId="180" fontId="34" fillId="0" borderId="38" xfId="0" applyNumberFormat="1" applyFont="1" applyBorder="1" applyAlignment="1">
      <alignment vertical="center" shrinkToFit="1"/>
    </xf>
    <xf numFmtId="182" fontId="34" fillId="0" borderId="1" xfId="0" applyNumberFormat="1" applyFont="1" applyBorder="1"/>
    <xf numFmtId="181" fontId="34" fillId="0" borderId="1" xfId="0" applyNumberFormat="1" applyFont="1" applyBorder="1"/>
    <xf numFmtId="181" fontId="70" fillId="0" borderId="22" xfId="0" applyNumberFormat="1" applyFont="1" applyBorder="1" applyAlignment="1">
      <alignment horizontal="right" vertical="center" shrinkToFit="1"/>
    </xf>
    <xf numFmtId="181" fontId="70" fillId="0" borderId="43" xfId="0" applyNumberFormat="1" applyFont="1" applyBorder="1" applyAlignment="1">
      <alignment horizontal="right" vertical="center" shrinkToFit="1"/>
    </xf>
    <xf numFmtId="177" fontId="70" fillId="0" borderId="16" xfId="0" applyNumberFormat="1" applyFont="1" applyBorder="1" applyAlignment="1">
      <alignment vertical="center"/>
    </xf>
    <xf numFmtId="0" fontId="70" fillId="0" borderId="58" xfId="0" applyFont="1" applyBorder="1" applyAlignment="1">
      <alignment horizontal="center" vertical="center"/>
    </xf>
    <xf numFmtId="0" fontId="70" fillId="3" borderId="58" xfId="0" applyFont="1" applyFill="1" applyBorder="1" applyAlignment="1" applyProtection="1">
      <alignment horizontal="center" vertical="center"/>
      <protection locked="0"/>
    </xf>
    <xf numFmtId="0" fontId="25" fillId="0" borderId="0" xfId="0" applyFont="1" applyAlignment="1">
      <alignment horizontal="center" vertical="center" wrapText="1"/>
    </xf>
    <xf numFmtId="0" fontId="62" fillId="0" borderId="0" xfId="0" applyFont="1" applyAlignment="1">
      <alignment horizontal="center" vertical="center" wrapText="1"/>
    </xf>
    <xf numFmtId="181" fontId="20" fillId="0" borderId="47" xfId="0" applyNumberFormat="1" applyFont="1" applyBorder="1" applyAlignment="1">
      <alignment horizontal="right" vertical="center" shrinkToFit="1"/>
    </xf>
    <xf numFmtId="0" fontId="19" fillId="4" borderId="0" xfId="0" applyFont="1" applyFill="1" applyAlignment="1">
      <alignment horizontal="center" vertical="center"/>
    </xf>
    <xf numFmtId="0" fontId="72" fillId="0" borderId="0" xfId="0" applyFont="1"/>
    <xf numFmtId="0" fontId="73" fillId="0" borderId="0" xfId="4" applyFont="1" applyAlignment="1">
      <alignment horizontal="center" vertical="center"/>
    </xf>
    <xf numFmtId="0" fontId="0" fillId="0" borderId="7" xfId="0" applyBorder="1"/>
    <xf numFmtId="0" fontId="0" fillId="0" borderId="8" xfId="0" applyBorder="1"/>
    <xf numFmtId="0" fontId="0" fillId="0" borderId="52" xfId="0" applyBorder="1"/>
    <xf numFmtId="0" fontId="0" fillId="0" borderId="49" xfId="0" applyBorder="1"/>
    <xf numFmtId="0" fontId="0" fillId="0" borderId="53" xfId="0" applyBorder="1"/>
    <xf numFmtId="0" fontId="0" fillId="15" borderId="2" xfId="0" applyFill="1" applyBorder="1"/>
    <xf numFmtId="0" fontId="0" fillId="15" borderId="120" xfId="0" applyFill="1" applyBorder="1"/>
    <xf numFmtId="0" fontId="0" fillId="15" borderId="3" xfId="0" applyFill="1" applyBorder="1"/>
    <xf numFmtId="0" fontId="0" fillId="15" borderId="7" xfId="0" applyFill="1" applyBorder="1"/>
    <xf numFmtId="0" fontId="0" fillId="15" borderId="0" xfId="0" applyFill="1"/>
    <xf numFmtId="0" fontId="0" fillId="15" borderId="8" xfId="0" applyFill="1" applyBorder="1"/>
    <xf numFmtId="0" fontId="0" fillId="15" borderId="52" xfId="0" applyFill="1" applyBorder="1"/>
    <xf numFmtId="0" fontId="0" fillId="15" borderId="49" xfId="0" applyFill="1" applyBorder="1"/>
    <xf numFmtId="0" fontId="0" fillId="15" borderId="53" xfId="0" applyFill="1" applyBorder="1"/>
    <xf numFmtId="0" fontId="74" fillId="15" borderId="0" xfId="0" applyFont="1" applyFill="1"/>
    <xf numFmtId="0" fontId="75" fillId="9" borderId="0" xfId="0" applyFont="1" applyFill="1"/>
    <xf numFmtId="40" fontId="29" fillId="0" borderId="70" xfId="1" applyNumberFormat="1" applyFont="1" applyBorder="1" applyAlignment="1">
      <alignment vertical="center" shrinkToFit="1"/>
    </xf>
    <xf numFmtId="182" fontId="29" fillId="0" borderId="26" xfId="1" applyNumberFormat="1" applyFont="1" applyFill="1" applyBorder="1" applyAlignment="1">
      <alignment vertical="center" shrinkToFit="1"/>
    </xf>
    <xf numFmtId="182" fontId="29" fillId="0" borderId="10" xfId="1" applyNumberFormat="1" applyFont="1" applyFill="1" applyBorder="1" applyAlignment="1">
      <alignment vertical="center" shrinkToFit="1"/>
    </xf>
    <xf numFmtId="182" fontId="29" fillId="0" borderId="1" xfId="1" applyNumberFormat="1" applyFont="1" applyFill="1" applyBorder="1" applyAlignment="1">
      <alignment vertical="center" shrinkToFit="1"/>
    </xf>
    <xf numFmtId="182" fontId="29" fillId="0" borderId="47" xfId="1" applyNumberFormat="1" applyFont="1" applyFill="1" applyBorder="1" applyAlignment="1">
      <alignment vertical="center" shrinkToFit="1"/>
    </xf>
    <xf numFmtId="0" fontId="5" fillId="2" borderId="0" xfId="12" applyFont="1" applyFill="1" applyAlignment="1" applyProtection="1">
      <alignment vertical="center"/>
      <protection locked="0"/>
    </xf>
    <xf numFmtId="0" fontId="39" fillId="0" borderId="243" xfId="0" applyFont="1" applyBorder="1" applyAlignment="1">
      <alignment horizontal="center" vertical="center"/>
    </xf>
    <xf numFmtId="0" fontId="0" fillId="0" borderId="1" xfId="0" applyBorder="1"/>
    <xf numFmtId="0" fontId="0" fillId="0" borderId="0" xfId="0" applyAlignment="1">
      <alignment horizontal="center"/>
    </xf>
    <xf numFmtId="0" fontId="0" fillId="0" borderId="1" xfId="0" applyBorder="1" applyAlignment="1">
      <alignment horizontal="center"/>
    </xf>
    <xf numFmtId="0" fontId="77" fillId="0" borderId="1" xfId="0" applyFont="1" applyBorder="1" applyAlignment="1">
      <alignment horizontal="center"/>
    </xf>
    <xf numFmtId="0" fontId="69" fillId="0" borderId="1" xfId="0" applyFont="1" applyBorder="1" applyAlignment="1">
      <alignment horizontal="center"/>
    </xf>
    <xf numFmtId="0" fontId="79" fillId="0" borderId="7" xfId="0" applyFont="1" applyBorder="1"/>
    <xf numFmtId="0" fontId="79" fillId="0" borderId="0" xfId="0" applyFont="1"/>
    <xf numFmtId="0" fontId="79" fillId="0" borderId="8" xfId="0" applyFont="1" applyBorder="1"/>
    <xf numFmtId="0" fontId="33" fillId="0" borderId="1" xfId="0" applyFont="1" applyBorder="1" applyAlignment="1">
      <alignment horizontal="left" vertical="center"/>
    </xf>
    <xf numFmtId="0" fontId="5" fillId="4" borderId="0" xfId="4" applyFont="1" applyFill="1" applyAlignment="1">
      <alignment horizontal="right" vertical="center"/>
    </xf>
    <xf numFmtId="0" fontId="29" fillId="0" borderId="10" xfId="0" applyFont="1" applyBorder="1" applyAlignment="1">
      <alignment vertical="center"/>
    </xf>
    <xf numFmtId="0" fontId="29" fillId="0" borderId="11" xfId="0" applyFont="1" applyBorder="1" applyAlignment="1">
      <alignment horizontal="right" vertical="center"/>
    </xf>
    <xf numFmtId="0" fontId="29" fillId="0" borderId="11" xfId="0" applyFont="1" applyBorder="1" applyAlignment="1">
      <alignment horizontal="center" vertical="center"/>
    </xf>
    <xf numFmtId="0" fontId="29" fillId="0" borderId="56" xfId="0" applyFont="1" applyBorder="1" applyAlignment="1">
      <alignment vertical="center"/>
    </xf>
    <xf numFmtId="0" fontId="39" fillId="0" borderId="1" xfId="0" applyFont="1" applyBorder="1" applyAlignment="1">
      <alignment horizontal="left" vertical="center"/>
    </xf>
    <xf numFmtId="0" fontId="45" fillId="0" borderId="0" xfId="0" applyFont="1"/>
    <xf numFmtId="38" fontId="36" fillId="4" borderId="119" xfId="1" applyFont="1" applyFill="1" applyBorder="1" applyAlignment="1" applyProtection="1">
      <alignment horizontal="right" vertical="center" shrinkToFit="1"/>
      <protection locked="0"/>
    </xf>
    <xf numFmtId="186" fontId="20" fillId="0" borderId="0" xfId="0" applyNumberFormat="1" applyFont="1" applyAlignment="1">
      <alignment horizontal="left" vertical="top"/>
    </xf>
    <xf numFmtId="0" fontId="39" fillId="0" borderId="0" xfId="0" applyFont="1" applyAlignment="1">
      <alignment horizontal="right" vertical="center"/>
    </xf>
    <xf numFmtId="14" fontId="75" fillId="9" borderId="0" xfId="0" applyNumberFormat="1" applyFont="1" applyFill="1"/>
    <xf numFmtId="0" fontId="34" fillId="0" borderId="0" xfId="0" applyFont="1" applyAlignment="1">
      <alignment horizontal="right"/>
    </xf>
    <xf numFmtId="0" fontId="29" fillId="0" borderId="7" xfId="0" applyFont="1" applyBorder="1" applyAlignment="1">
      <alignment horizontal="center" vertical="center"/>
    </xf>
    <xf numFmtId="0" fontId="34" fillId="0" borderId="73" xfId="0" applyFont="1" applyBorder="1" applyAlignment="1">
      <alignment horizontal="center" vertical="center"/>
    </xf>
    <xf numFmtId="179" fontId="29" fillId="0" borderId="177" xfId="1" applyNumberFormat="1" applyFont="1" applyBorder="1" applyAlignment="1">
      <alignment vertical="center" shrinkToFit="1"/>
    </xf>
    <xf numFmtId="179" fontId="29" fillId="0" borderId="158" xfId="1" applyNumberFormat="1" applyFont="1" applyBorder="1" applyAlignment="1">
      <alignment vertical="center" shrinkToFit="1"/>
    </xf>
    <xf numFmtId="179" fontId="29" fillId="0" borderId="159" xfId="1" applyNumberFormat="1" applyFont="1" applyBorder="1" applyAlignment="1">
      <alignment vertical="center" shrinkToFit="1"/>
    </xf>
    <xf numFmtId="0" fontId="34" fillId="0" borderId="17" xfId="0" applyFont="1" applyBorder="1" applyProtection="1">
      <protection locked="0"/>
    </xf>
    <xf numFmtId="190" fontId="34" fillId="4" borderId="71" xfId="0" applyNumberFormat="1" applyFont="1" applyFill="1" applyBorder="1" applyAlignment="1" applyProtection="1">
      <alignment horizontal="center" vertical="center"/>
      <protection locked="0"/>
    </xf>
    <xf numFmtId="0" fontId="29" fillId="0" borderId="74" xfId="0" applyFont="1" applyBorder="1" applyAlignment="1">
      <alignment horizontal="center" vertical="center"/>
    </xf>
    <xf numFmtId="0" fontId="29" fillId="0" borderId="80" xfId="0" applyFont="1" applyBorder="1" applyAlignment="1">
      <alignment horizontal="center" vertical="center"/>
    </xf>
    <xf numFmtId="0" fontId="29" fillId="0" borderId="86" xfId="0" applyFont="1" applyBorder="1" applyAlignment="1">
      <alignment horizontal="center" vertical="center"/>
    </xf>
    <xf numFmtId="38" fontId="29" fillId="4" borderId="73" xfId="1" applyFont="1" applyFill="1" applyBorder="1" applyAlignment="1" applyProtection="1">
      <alignment vertical="center" shrinkToFit="1"/>
      <protection locked="0"/>
    </xf>
    <xf numFmtId="182" fontId="29" fillId="10" borderId="37" xfId="1" applyNumberFormat="1" applyFont="1" applyFill="1" applyBorder="1" applyAlignment="1">
      <alignment vertical="center" shrinkToFit="1"/>
    </xf>
    <xf numFmtId="14" fontId="38" fillId="0" borderId="0" xfId="0" applyNumberFormat="1" applyFont="1"/>
    <xf numFmtId="180" fontId="20" fillId="0" borderId="21" xfId="0" applyNumberFormat="1" applyFont="1" applyBorder="1" applyAlignment="1">
      <alignment horizontal="right" vertical="center" shrinkToFit="1"/>
    </xf>
    <xf numFmtId="38" fontId="29" fillId="4" borderId="72" xfId="1" applyFont="1" applyFill="1" applyBorder="1" applyAlignment="1" applyProtection="1">
      <alignment horizontal="right" vertical="center" shrinkToFit="1"/>
      <protection locked="0"/>
    </xf>
    <xf numFmtId="179" fontId="42" fillId="0" borderId="0" xfId="1" applyNumberFormat="1" applyFont="1" applyAlignment="1">
      <alignment vertical="center"/>
    </xf>
    <xf numFmtId="177" fontId="20" fillId="0" borderId="137" xfId="3" applyNumberFormat="1" applyFont="1" applyBorder="1" applyAlignment="1">
      <alignment horizontal="right" vertical="center" wrapText="1"/>
    </xf>
    <xf numFmtId="177" fontId="20" fillId="0" borderId="63" xfId="3" applyNumberFormat="1" applyFont="1" applyBorder="1" applyAlignment="1">
      <alignment horizontal="right" vertical="center" wrapText="1"/>
    </xf>
    <xf numFmtId="177" fontId="20" fillId="0" borderId="1" xfId="3" applyNumberFormat="1" applyFont="1" applyBorder="1" applyAlignment="1">
      <alignment horizontal="right" vertical="center" wrapText="1"/>
    </xf>
    <xf numFmtId="177" fontId="20" fillId="0" borderId="43" xfId="3" applyNumberFormat="1" applyFont="1" applyBorder="1" applyAlignment="1">
      <alignment horizontal="right" vertical="center" wrapText="1"/>
    </xf>
    <xf numFmtId="177" fontId="20" fillId="0" borderId="60" xfId="3" applyNumberFormat="1" applyFont="1" applyBorder="1" applyAlignment="1">
      <alignment horizontal="right" vertical="center" wrapText="1"/>
    </xf>
    <xf numFmtId="177" fontId="20" fillId="0" borderId="58" xfId="3" applyNumberFormat="1" applyFont="1" applyBorder="1" applyAlignment="1">
      <alignment horizontal="right" vertical="center" wrapText="1"/>
    </xf>
    <xf numFmtId="177" fontId="20" fillId="0" borderId="21" xfId="3" applyNumberFormat="1" applyFont="1" applyBorder="1" applyAlignment="1">
      <alignment horizontal="right" vertical="center" wrapText="1"/>
    </xf>
    <xf numFmtId="177" fontId="20" fillId="0" borderId="22" xfId="3" applyNumberFormat="1" applyFont="1" applyBorder="1" applyAlignment="1">
      <alignment horizontal="right" vertical="center" wrapText="1"/>
    </xf>
    <xf numFmtId="181" fontId="20" fillId="0" borderId="0" xfId="0" applyNumberFormat="1" applyFont="1"/>
    <xf numFmtId="0" fontId="81" fillId="4" borderId="0" xfId="4" applyFont="1" applyFill="1" applyAlignment="1">
      <alignment horizontal="center" vertical="center"/>
    </xf>
    <xf numFmtId="38" fontId="35" fillId="14" borderId="244" xfId="0" applyNumberFormat="1" applyFont="1" applyFill="1" applyBorder="1" applyAlignment="1" applyProtection="1">
      <alignment vertical="center" shrinkToFit="1"/>
      <protection locked="0"/>
    </xf>
    <xf numFmtId="38" fontId="35" fillId="14" borderId="72" xfId="0" applyNumberFormat="1" applyFont="1" applyFill="1" applyBorder="1" applyAlignment="1" applyProtection="1">
      <alignment vertical="center" shrinkToFit="1"/>
      <protection locked="0"/>
    </xf>
    <xf numFmtId="38" fontId="29" fillId="4" borderId="78" xfId="1" applyFont="1" applyFill="1" applyBorder="1" applyAlignment="1" applyProtection="1">
      <alignment horizontal="right" vertical="center" shrinkToFit="1"/>
      <protection locked="0"/>
    </xf>
    <xf numFmtId="0" fontId="14" fillId="0" borderId="0" xfId="13" applyAlignment="1">
      <alignment horizontal="left" indent="2"/>
    </xf>
    <xf numFmtId="0" fontId="26" fillId="0" borderId="0" xfId="0" applyFont="1" applyAlignment="1">
      <alignment horizontal="left" vertical="top" wrapText="1" indent="1"/>
    </xf>
    <xf numFmtId="0" fontId="0" fillId="0" borderId="0" xfId="13" applyFont="1" applyAlignment="1">
      <alignment horizontal="left" vertical="top" wrapText="1" indent="2"/>
    </xf>
    <xf numFmtId="0" fontId="0" fillId="0" borderId="0" xfId="13" applyFont="1" applyAlignment="1">
      <alignment horizontal="left" vertical="top" wrapText="1" indent="1"/>
    </xf>
    <xf numFmtId="0" fontId="83" fillId="0" borderId="0" xfId="0" applyFont="1" applyAlignment="1">
      <alignment horizontal="center" vertical="center"/>
    </xf>
    <xf numFmtId="0" fontId="71" fillId="9" borderId="0" xfId="0" applyFont="1" applyFill="1" applyAlignment="1">
      <alignment horizontal="left" vertical="center" wrapText="1"/>
    </xf>
    <xf numFmtId="58" fontId="5" fillId="4" borderId="0" xfId="4" applyNumberFormat="1" applyFont="1" applyFill="1" applyAlignment="1" applyProtection="1">
      <alignment horizontal="left" vertical="center"/>
      <protection locked="0"/>
    </xf>
    <xf numFmtId="0" fontId="5" fillId="4" borderId="0" xfId="4" applyFont="1" applyFill="1" applyAlignment="1" applyProtection="1">
      <alignment horizontal="left" vertical="center"/>
      <protection locked="0"/>
    </xf>
    <xf numFmtId="0" fontId="5" fillId="4" borderId="0" xfId="4" applyFont="1" applyFill="1" applyAlignment="1" applyProtection="1">
      <alignment horizontal="left" vertical="center" shrinkToFit="1"/>
      <protection locked="0"/>
    </xf>
    <xf numFmtId="0" fontId="57" fillId="2" borderId="0" xfId="12" applyFont="1" applyFill="1" applyAlignment="1" applyProtection="1">
      <alignment horizontal="left" vertical="distributed" wrapText="1"/>
      <protection locked="0"/>
    </xf>
    <xf numFmtId="0" fontId="5" fillId="2" borderId="0" xfId="12" applyFont="1" applyFill="1" applyAlignment="1" applyProtection="1">
      <alignment horizontal="left" vertical="distributed" wrapText="1"/>
      <protection locked="0"/>
    </xf>
    <xf numFmtId="0" fontId="51" fillId="8" borderId="0" xfId="0" applyFont="1" applyFill="1" applyAlignment="1">
      <alignment horizontal="left" vertical="top" wrapText="1"/>
    </xf>
    <xf numFmtId="0" fontId="5" fillId="2" borderId="0" xfId="4" applyFont="1" applyFill="1" applyAlignment="1">
      <alignment horizontal="center" vertical="center"/>
    </xf>
    <xf numFmtId="0" fontId="5" fillId="2" borderId="0" xfId="4" applyFont="1" applyFill="1" applyAlignment="1">
      <alignment vertical="center" wrapText="1"/>
    </xf>
    <xf numFmtId="0" fontId="5" fillId="4" borderId="0" xfId="4" applyFont="1" applyFill="1" applyAlignment="1" applyProtection="1">
      <alignment horizontal="left" vertical="center" wrapText="1"/>
      <protection locked="0"/>
    </xf>
    <xf numFmtId="0" fontId="64" fillId="4" borderId="0" xfId="4" applyFont="1" applyFill="1" applyAlignment="1" applyProtection="1">
      <alignment horizontal="center" vertical="center" wrapText="1"/>
      <protection locked="0"/>
    </xf>
    <xf numFmtId="0" fontId="5" fillId="4" borderId="0" xfId="4" applyFont="1" applyFill="1" applyAlignment="1">
      <alignment horizontal="left" vertical="center"/>
    </xf>
    <xf numFmtId="0" fontId="20" fillId="0" borderId="2" xfId="0" applyFont="1" applyBorder="1" applyAlignment="1">
      <alignment horizontal="right" vertical="center" wrapText="1"/>
    </xf>
    <xf numFmtId="0" fontId="20" fillId="0" borderId="7" xfId="0" applyFont="1" applyBorder="1" applyAlignment="1">
      <alignment horizontal="right" vertical="center" wrapText="1"/>
    </xf>
    <xf numFmtId="0" fontId="20" fillId="0" borderId="18" xfId="0" applyFont="1" applyBorder="1" applyAlignment="1">
      <alignment horizontal="right" vertical="center" wrapText="1"/>
    </xf>
    <xf numFmtId="191" fontId="56" fillId="0" borderId="178" xfId="0" applyNumberFormat="1" applyFont="1" applyBorder="1" applyAlignment="1">
      <alignment horizontal="left" vertical="center"/>
    </xf>
    <xf numFmtId="191" fontId="56" fillId="0" borderId="103" xfId="0" applyNumberFormat="1" applyFont="1" applyBorder="1" applyAlignment="1">
      <alignment horizontal="left" vertical="center"/>
    </xf>
    <xf numFmtId="191" fontId="56" fillId="0" borderId="55" xfId="0" applyNumberFormat="1" applyFont="1" applyBorder="1" applyAlignment="1">
      <alignment horizontal="left" vertical="center"/>
    </xf>
    <xf numFmtId="0" fontId="20" fillId="0" borderId="0" xfId="0" applyFont="1" applyAlignment="1">
      <alignment horizontal="left" vertical="center" shrinkToFit="1"/>
    </xf>
    <xf numFmtId="191" fontId="56" fillId="0" borderId="57" xfId="0" applyNumberFormat="1" applyFont="1" applyBorder="1" applyAlignment="1">
      <alignment horizontal="left" vertical="center"/>
    </xf>
    <xf numFmtId="191" fontId="56" fillId="0" borderId="132" xfId="0" applyNumberFormat="1" applyFont="1" applyBorder="1" applyAlignment="1">
      <alignment horizontal="left" vertical="center"/>
    </xf>
    <xf numFmtId="0" fontId="20" fillId="0" borderId="13" xfId="0" applyFont="1" applyBorder="1" applyAlignment="1">
      <alignment horizontal="right" vertical="center"/>
    </xf>
    <xf numFmtId="0" fontId="20" fillId="0" borderId="7" xfId="0" applyFont="1" applyBorder="1" applyAlignment="1">
      <alignment horizontal="right" vertical="center"/>
    </xf>
    <xf numFmtId="0" fontId="20" fillId="0" borderId="52" xfId="0" applyFont="1" applyBorder="1" applyAlignment="1">
      <alignment horizontal="right" vertical="center"/>
    </xf>
    <xf numFmtId="0" fontId="20" fillId="0" borderId="61" xfId="0" applyFont="1" applyBorder="1" applyAlignment="1">
      <alignment horizontal="center" vertical="center" wrapText="1"/>
    </xf>
    <xf numFmtId="0" fontId="20" fillId="0" borderId="121"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20"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0" xfId="0" applyFont="1" applyAlignment="1">
      <alignment horizontal="center" vertical="center" wrapText="1"/>
    </xf>
    <xf numFmtId="0" fontId="20" fillId="0" borderId="8"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130" xfId="0" applyFont="1" applyBorder="1" applyAlignment="1">
      <alignment horizontal="center" vertical="center" wrapText="1"/>
    </xf>
    <xf numFmtId="0" fontId="56" fillId="0" borderId="2" xfId="0" applyFont="1" applyBorder="1" applyAlignment="1">
      <alignment horizontal="right" vertical="center"/>
    </xf>
    <xf numFmtId="0" fontId="56" fillId="0" borderId="7" xfId="0" applyFont="1" applyBorder="1" applyAlignment="1">
      <alignment horizontal="right" vertical="center"/>
    </xf>
    <xf numFmtId="0" fontId="56" fillId="0" borderId="18" xfId="0" applyFont="1" applyBorder="1" applyAlignment="1">
      <alignment horizontal="right" vertical="center"/>
    </xf>
    <xf numFmtId="0" fontId="56" fillId="0" borderId="13" xfId="0" applyFont="1" applyBorder="1" applyAlignment="1">
      <alignment horizontal="right" vertical="center"/>
    </xf>
    <xf numFmtId="0" fontId="56" fillId="0" borderId="52" xfId="0" applyFont="1" applyBorder="1" applyAlignment="1">
      <alignment horizontal="right" vertical="center"/>
    </xf>
    <xf numFmtId="0" fontId="20" fillId="0" borderId="129" xfId="0" applyFont="1" applyBorder="1" applyAlignment="1">
      <alignment horizontal="center" vertical="center" wrapText="1"/>
    </xf>
    <xf numFmtId="0" fontId="20" fillId="0" borderId="21" xfId="0" applyFont="1" applyBorder="1" applyAlignment="1">
      <alignment horizontal="center" vertical="center" wrapText="1"/>
    </xf>
    <xf numFmtId="0" fontId="55" fillId="0" borderId="2"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34" xfId="0" applyFont="1" applyBorder="1" applyAlignment="1">
      <alignment horizontal="center" vertical="center" wrapText="1"/>
    </xf>
    <xf numFmtId="0" fontId="20" fillId="0" borderId="131" xfId="0" applyFont="1" applyBorder="1" applyAlignment="1">
      <alignment horizontal="center" vertical="center" wrapText="1"/>
    </xf>
    <xf numFmtId="0" fontId="20" fillId="0" borderId="22" xfId="0" applyFont="1" applyBorder="1" applyAlignment="1">
      <alignment horizontal="center" vertical="center" wrapText="1"/>
    </xf>
    <xf numFmtId="0" fontId="55" fillId="0" borderId="1" xfId="0" applyFont="1" applyBorder="1" applyAlignment="1">
      <alignment horizontal="center" vertical="top" wrapText="1"/>
    </xf>
    <xf numFmtId="0" fontId="55" fillId="0" borderId="47" xfId="0" applyFont="1" applyBorder="1" applyAlignment="1">
      <alignment horizontal="center" vertical="top" wrapText="1"/>
    </xf>
    <xf numFmtId="0" fontId="55" fillId="0" borderId="42" xfId="0" applyFont="1" applyBorder="1" applyAlignment="1">
      <alignment horizontal="center" vertical="top" wrapText="1"/>
    </xf>
    <xf numFmtId="0" fontId="55" fillId="0" borderId="46" xfId="0" applyFont="1" applyBorder="1" applyAlignment="1">
      <alignment horizontal="center" vertical="top" wrapText="1"/>
    </xf>
    <xf numFmtId="0" fontId="55" fillId="0" borderId="133" xfId="0" applyFont="1" applyBorder="1" applyAlignment="1">
      <alignment horizontal="center" vertical="center" wrapText="1"/>
    </xf>
    <xf numFmtId="0" fontId="55" fillId="0" borderId="118" xfId="0" applyFont="1" applyBorder="1" applyAlignment="1">
      <alignment horizontal="center" vertical="center" wrapText="1"/>
    </xf>
    <xf numFmtId="0" fontId="55" fillId="0" borderId="43" xfId="0" applyFont="1" applyBorder="1" applyAlignment="1">
      <alignment horizontal="center" vertical="top" wrapText="1"/>
    </xf>
    <xf numFmtId="0" fontId="55" fillId="0" borderId="48" xfId="0" applyFont="1" applyBorder="1" applyAlignment="1">
      <alignment horizontal="center" vertical="top" wrapText="1"/>
    </xf>
    <xf numFmtId="0" fontId="56" fillId="0" borderId="13" xfId="0" applyFont="1" applyBorder="1" applyAlignment="1">
      <alignment horizontal="right" vertical="center" wrapText="1"/>
    </xf>
    <xf numFmtId="0" fontId="17" fillId="0" borderId="0" xfId="0" applyFont="1" applyAlignment="1">
      <alignment horizontal="center" vertical="center" wrapText="1"/>
    </xf>
    <xf numFmtId="0" fontId="55" fillId="0" borderId="15" xfId="0" applyFont="1" applyBorder="1" applyAlignment="1">
      <alignment horizontal="center" vertical="top" wrapText="1"/>
    </xf>
    <xf numFmtId="0" fontId="20" fillId="0" borderId="0" xfId="0" applyFont="1" applyAlignment="1">
      <alignment horizontal="left" vertical="center"/>
    </xf>
    <xf numFmtId="0" fontId="60" fillId="0" borderId="0" xfId="4" applyFont="1" applyAlignment="1">
      <alignment horizontal="center" vertical="center"/>
    </xf>
    <xf numFmtId="0" fontId="73" fillId="0" borderId="0" xfId="4" applyFont="1" applyAlignment="1">
      <alignment horizontal="center" vertical="center" wrapText="1"/>
    </xf>
    <xf numFmtId="0" fontId="29" fillId="0" borderId="15" xfId="0" applyFont="1" applyBorder="1" applyAlignment="1">
      <alignment horizontal="center" vertical="center"/>
    </xf>
    <xf numFmtId="0" fontId="29" fillId="0" borderId="14" xfId="0" applyFont="1" applyBorder="1" applyAlignment="1">
      <alignment horizontal="center" vertical="center"/>
    </xf>
    <xf numFmtId="0" fontId="29" fillId="4" borderId="1" xfId="0" applyFont="1" applyFill="1" applyBorder="1" applyAlignment="1">
      <alignment horizontal="center" vertical="center"/>
    </xf>
    <xf numFmtId="38" fontId="29" fillId="4" borderId="1" xfId="5" applyFont="1" applyFill="1" applyBorder="1" applyAlignment="1" applyProtection="1">
      <alignment horizontal="center" vertical="center"/>
      <protection locked="0"/>
    </xf>
    <xf numFmtId="0" fontId="29" fillId="4" borderId="1" xfId="0" applyFont="1" applyFill="1" applyBorder="1" applyAlignment="1" applyProtection="1">
      <alignment horizontal="center" vertical="center"/>
      <protection locked="0"/>
    </xf>
    <xf numFmtId="0" fontId="29" fillId="0" borderId="1" xfId="0" applyFont="1" applyBorder="1" applyAlignment="1">
      <alignment horizontal="center" vertical="center"/>
    </xf>
    <xf numFmtId="0" fontId="34" fillId="4" borderId="1" xfId="0" applyFont="1" applyFill="1" applyBorder="1" applyAlignment="1" applyProtection="1">
      <alignment horizontal="center" wrapText="1"/>
      <protection locked="0"/>
    </xf>
    <xf numFmtId="0" fontId="29" fillId="4" borderId="1" xfId="0" applyFont="1" applyFill="1" applyBorder="1" applyAlignment="1" applyProtection="1">
      <alignment horizontal="left" vertical="center"/>
      <protection locked="0"/>
    </xf>
    <xf numFmtId="0" fontId="33" fillId="0" borderId="32" xfId="0" applyFont="1" applyBorder="1" applyAlignment="1">
      <alignment horizontal="center" vertical="center" wrapText="1"/>
    </xf>
    <xf numFmtId="0" fontId="33" fillId="0" borderId="7" xfId="0" applyFont="1" applyBorder="1" applyAlignment="1">
      <alignment horizontal="center" vertical="center"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49" fillId="0" borderId="10" xfId="0" applyFont="1" applyBorder="1" applyAlignment="1">
      <alignment horizontal="center" vertical="center"/>
    </xf>
    <xf numFmtId="0" fontId="49" fillId="0" borderId="11" xfId="0" applyFont="1" applyBorder="1" applyAlignment="1">
      <alignment horizontal="center" vertical="center"/>
    </xf>
    <xf numFmtId="0" fontId="49" fillId="0" borderId="20" xfId="0" applyFont="1" applyBorder="1" applyAlignment="1">
      <alignment horizontal="center" vertical="center"/>
    </xf>
    <xf numFmtId="0" fontId="49" fillId="0" borderId="66" xfId="0" applyFont="1" applyBorder="1" applyAlignment="1">
      <alignment horizontal="center" vertical="center"/>
    </xf>
    <xf numFmtId="0" fontId="29" fillId="0" borderId="14" xfId="0" applyFont="1" applyBorder="1" applyAlignment="1">
      <alignment horizontal="center" vertical="center" wrapText="1"/>
    </xf>
    <xf numFmtId="0" fontId="48" fillId="0" borderId="4" xfId="0" applyFont="1" applyBorder="1" applyAlignment="1">
      <alignment horizontal="center" vertical="center"/>
    </xf>
    <xf numFmtId="0" fontId="48" fillId="0" borderId="5" xfId="0" applyFont="1" applyBorder="1" applyAlignment="1">
      <alignment horizontal="center" vertical="center"/>
    </xf>
    <xf numFmtId="0" fontId="48" fillId="0" borderId="6" xfId="0" applyFont="1" applyBorder="1" applyAlignment="1">
      <alignment horizontal="center" vertical="center"/>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29" fillId="0" borderId="64" xfId="0" applyFont="1" applyBorder="1" applyAlignment="1">
      <alignment horizontal="center" vertical="center"/>
    </xf>
    <xf numFmtId="0" fontId="29" fillId="0" borderId="37" xfId="0" applyFont="1" applyBorder="1" applyAlignment="1">
      <alignment horizontal="center" vertical="center"/>
    </xf>
    <xf numFmtId="0" fontId="43" fillId="0" borderId="20" xfId="0" applyFont="1" applyBorder="1" applyAlignment="1">
      <alignment horizontal="center" vertical="center"/>
    </xf>
    <xf numFmtId="0" fontId="43" fillId="0" borderId="66"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10" xfId="0" applyFont="1" applyBorder="1" applyAlignment="1">
      <alignment horizontal="left" vertical="center"/>
    </xf>
    <xf numFmtId="0" fontId="29" fillId="0" borderId="56" xfId="0" applyFont="1" applyBorder="1" applyAlignment="1">
      <alignment horizontal="left" vertical="center"/>
    </xf>
    <xf numFmtId="0" fontId="29" fillId="0" borderId="23" xfId="0" applyFont="1" applyBorder="1" applyAlignment="1">
      <alignment horizontal="center" vertical="center"/>
    </xf>
    <xf numFmtId="0" fontId="29" fillId="0" borderId="24"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41" fillId="0" borderId="4" xfId="0" applyFont="1" applyBorder="1" applyAlignment="1">
      <alignment horizontal="center"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29" fillId="0" borderId="1" xfId="0" applyFont="1" applyBorder="1" applyAlignment="1">
      <alignment horizontal="left" vertical="center"/>
    </xf>
    <xf numFmtId="0" fontId="29" fillId="0" borderId="40" xfId="0" applyFont="1" applyBorder="1" applyAlignment="1">
      <alignment horizontal="center" vertical="center"/>
    </xf>
    <xf numFmtId="0" fontId="29" fillId="0" borderId="39" xfId="0" applyFont="1" applyBorder="1" applyAlignment="1">
      <alignment horizontal="center" vertical="center"/>
    </xf>
    <xf numFmtId="0" fontId="39" fillId="0" borderId="9" xfId="0" applyFont="1" applyBorder="1" applyAlignment="1">
      <alignment vertical="center" wrapText="1"/>
    </xf>
    <xf numFmtId="0" fontId="39" fillId="0" borderId="11" xfId="0" applyFont="1" applyBorder="1" applyAlignment="1">
      <alignment vertical="center" wrapText="1"/>
    </xf>
    <xf numFmtId="0" fontId="39" fillId="0" borderId="54" xfId="0" applyFont="1" applyBorder="1" applyAlignment="1">
      <alignment vertical="center" wrapText="1"/>
    </xf>
    <xf numFmtId="0" fontId="39" fillId="0" borderId="45" xfId="0" applyFont="1" applyBorder="1" applyAlignment="1">
      <alignment vertical="center" wrapText="1"/>
    </xf>
    <xf numFmtId="0" fontId="39" fillId="0" borderId="12" xfId="0" applyFont="1" applyBorder="1" applyAlignment="1">
      <alignment vertical="center" wrapText="1"/>
    </xf>
    <xf numFmtId="0" fontId="43" fillId="0" borderId="10" xfId="0" applyFont="1" applyBorder="1" applyAlignment="1">
      <alignment horizontal="center" vertical="center"/>
    </xf>
    <xf numFmtId="0" fontId="43" fillId="0" borderId="11" xfId="0" applyFont="1" applyBorder="1" applyAlignment="1">
      <alignment horizontal="center" vertical="center"/>
    </xf>
    <xf numFmtId="0" fontId="29" fillId="0" borderId="9" xfId="0" applyFont="1" applyBorder="1" applyAlignment="1">
      <alignment horizontal="center" vertical="center"/>
    </xf>
    <xf numFmtId="0" fontId="29" fillId="0" borderId="12" xfId="0" applyFont="1" applyBorder="1" applyAlignment="1">
      <alignment horizontal="center" vertical="center"/>
    </xf>
    <xf numFmtId="0" fontId="29" fillId="0" borderId="50" xfId="0" applyFont="1" applyBorder="1" applyAlignment="1">
      <alignment horizontal="center" vertical="center"/>
    </xf>
    <xf numFmtId="0" fontId="29" fillId="10" borderId="9" xfId="0" applyFont="1" applyFill="1" applyBorder="1" applyAlignment="1">
      <alignment horizontal="center" vertical="center"/>
    </xf>
    <xf numFmtId="0" fontId="29" fillId="10" borderId="12" xfId="0" applyFont="1" applyFill="1" applyBorder="1" applyAlignment="1">
      <alignment horizontal="center" vertical="center"/>
    </xf>
    <xf numFmtId="0" fontId="29" fillId="0" borderId="61" xfId="0" applyFont="1" applyBorder="1" applyAlignment="1">
      <alignment horizontal="center" vertical="center"/>
    </xf>
    <xf numFmtId="0" fontId="29" fillId="0" borderId="62" xfId="0" applyFont="1" applyBorder="1" applyAlignment="1">
      <alignment horizontal="center" vertical="center"/>
    </xf>
    <xf numFmtId="0" fontId="29" fillId="0" borderId="54" xfId="0" applyFont="1" applyBorder="1" applyAlignment="1">
      <alignment horizontal="center" vertical="center"/>
    </xf>
    <xf numFmtId="0" fontId="29" fillId="0" borderId="45" xfId="0" applyFont="1" applyBorder="1" applyAlignment="1">
      <alignment horizontal="center" vertical="center"/>
    </xf>
    <xf numFmtId="0" fontId="36" fillId="0" borderId="148" xfId="0" applyFont="1" applyBorder="1" applyAlignment="1">
      <alignment horizontal="center" vertical="center" wrapText="1"/>
    </xf>
    <xf numFmtId="0" fontId="36" fillId="0" borderId="168" xfId="0" applyFont="1" applyBorder="1" applyAlignment="1">
      <alignment horizontal="center" vertical="center" wrapText="1"/>
    </xf>
    <xf numFmtId="0" fontId="36" fillId="0" borderId="149" xfId="0" applyFont="1" applyBorder="1" applyAlignment="1">
      <alignment horizontal="center" vertical="center" wrapText="1"/>
    </xf>
    <xf numFmtId="0" fontId="36" fillId="0" borderId="169" xfId="0" applyFont="1" applyBorder="1" applyAlignment="1">
      <alignment horizontal="center" vertical="center" wrapText="1"/>
    </xf>
    <xf numFmtId="0" fontId="36" fillId="0" borderId="151" xfId="0" applyFont="1" applyBorder="1" applyAlignment="1">
      <alignment horizontal="center" vertical="center" wrapText="1"/>
    </xf>
    <xf numFmtId="0" fontId="29" fillId="0" borderId="148" xfId="0" applyFont="1" applyBorder="1" applyAlignment="1">
      <alignment horizontal="center" vertical="center"/>
    </xf>
    <xf numFmtId="0" fontId="29" fillId="0" borderId="149" xfId="0" applyFont="1" applyBorder="1" applyAlignment="1">
      <alignment horizontal="center" vertical="center"/>
    </xf>
    <xf numFmtId="0" fontId="29" fillId="0" borderId="151" xfId="0" applyFont="1" applyBorder="1" applyAlignment="1">
      <alignment horizontal="center" vertical="center"/>
    </xf>
    <xf numFmtId="0" fontId="29" fillId="0" borderId="152" xfId="0" applyFont="1" applyBorder="1" applyAlignment="1">
      <alignment horizontal="center" vertical="center"/>
    </xf>
    <xf numFmtId="0" fontId="29" fillId="0" borderId="68" xfId="0" applyFont="1" applyBorder="1" applyAlignment="1">
      <alignment horizontal="center" vertical="center"/>
    </xf>
    <xf numFmtId="0" fontId="29" fillId="0" borderId="157" xfId="0" applyFont="1" applyBorder="1" applyAlignment="1">
      <alignment horizontal="center" vertical="center"/>
    </xf>
    <xf numFmtId="0" fontId="29" fillId="0" borderId="158" xfId="0" applyFont="1" applyBorder="1" applyAlignment="1">
      <alignment horizontal="center" vertical="center"/>
    </xf>
    <xf numFmtId="0" fontId="29" fillId="0" borderId="147" xfId="0" applyFont="1" applyBorder="1" applyAlignment="1">
      <alignment horizontal="center" vertical="center"/>
    </xf>
    <xf numFmtId="0" fontId="29" fillId="0" borderId="144" xfId="0" applyFont="1" applyBorder="1" applyAlignment="1">
      <alignment horizontal="center" vertical="center"/>
    </xf>
    <xf numFmtId="0" fontId="29" fillId="0" borderId="148" xfId="0" applyFont="1" applyBorder="1" applyAlignment="1">
      <alignment horizontal="center" vertical="center" wrapText="1"/>
    </xf>
    <xf numFmtId="0" fontId="29" fillId="0" borderId="149" xfId="0" applyFont="1" applyBorder="1" applyAlignment="1">
      <alignment horizontal="center" vertical="center" wrapText="1"/>
    </xf>
    <xf numFmtId="0" fontId="29" fillId="0" borderId="151" xfId="0" applyFont="1" applyBorder="1" applyAlignment="1">
      <alignment horizontal="center" vertical="center" wrapText="1"/>
    </xf>
    <xf numFmtId="0" fontId="29" fillId="0" borderId="162" xfId="0" applyFont="1" applyBorder="1" applyAlignment="1">
      <alignment horizontal="center" vertical="center" wrapText="1"/>
    </xf>
    <xf numFmtId="0" fontId="29" fillId="0" borderId="142" xfId="0" applyFont="1" applyBorder="1" applyAlignment="1">
      <alignment vertical="center"/>
    </xf>
    <xf numFmtId="0" fontId="29" fillId="0" borderId="143" xfId="0" applyFont="1" applyBorder="1" applyAlignment="1">
      <alignment vertical="center"/>
    </xf>
    <xf numFmtId="0" fontId="29" fillId="0" borderId="144" xfId="0" applyFont="1" applyBorder="1" applyAlignment="1">
      <alignment vertical="center"/>
    </xf>
    <xf numFmtId="0" fontId="29" fillId="0" borderId="154" xfId="0" applyFont="1" applyBorder="1" applyAlignment="1">
      <alignment horizontal="center" vertical="center"/>
    </xf>
    <xf numFmtId="0" fontId="29" fillId="0" borderId="155" xfId="0" applyFont="1" applyBorder="1" applyAlignment="1">
      <alignment horizontal="center" vertical="center"/>
    </xf>
    <xf numFmtId="0" fontId="36" fillId="0" borderId="154" xfId="0" applyFont="1" applyBorder="1" applyAlignment="1">
      <alignment horizontal="center" vertical="center" wrapText="1"/>
    </xf>
    <xf numFmtId="0" fontId="36" fillId="0" borderId="156" xfId="0" applyFont="1" applyBorder="1" applyAlignment="1">
      <alignment horizontal="center" vertical="center" wrapText="1"/>
    </xf>
    <xf numFmtId="0" fontId="59" fillId="0" borderId="241" xfId="0" applyFont="1" applyBorder="1" applyAlignment="1">
      <alignment horizontal="center" vertical="center"/>
    </xf>
    <xf numFmtId="0" fontId="59" fillId="0" borderId="242" xfId="0" applyFont="1" applyBorder="1" applyAlignment="1">
      <alignment horizontal="center" vertical="center"/>
    </xf>
    <xf numFmtId="0" fontId="31" fillId="0" borderId="241" xfId="0" applyFont="1" applyBorder="1" applyAlignment="1">
      <alignment horizontal="center" vertical="center"/>
    </xf>
    <xf numFmtId="0" fontId="31" fillId="0" borderId="242" xfId="0" applyFont="1" applyBorder="1" applyAlignment="1">
      <alignment horizontal="center" vertical="center"/>
    </xf>
    <xf numFmtId="0" fontId="31" fillId="4" borderId="241" xfId="0" applyFont="1" applyFill="1" applyBorder="1" applyAlignment="1">
      <alignment horizontal="right" vertical="center"/>
    </xf>
    <xf numFmtId="0" fontId="31" fillId="4" borderId="242" xfId="0" applyFont="1" applyFill="1" applyBorder="1" applyAlignment="1">
      <alignment horizontal="right" vertical="center"/>
    </xf>
    <xf numFmtId="0" fontId="25" fillId="0" borderId="151" xfId="0" applyFont="1" applyBorder="1" applyAlignment="1">
      <alignment horizontal="center" vertical="center"/>
    </xf>
    <xf numFmtId="0" fontId="29" fillId="0" borderId="154" xfId="0" applyFont="1" applyBorder="1" applyAlignment="1">
      <alignment horizontal="center" vertical="center" wrapText="1"/>
    </xf>
    <xf numFmtId="0" fontId="29" fillId="0" borderId="155" xfId="0" applyFont="1" applyBorder="1" applyAlignment="1">
      <alignment horizontal="center" vertical="center" wrapText="1"/>
    </xf>
    <xf numFmtId="0" fontId="29" fillId="0" borderId="156" xfId="0" applyFont="1" applyBorder="1" applyAlignment="1">
      <alignment horizontal="center" vertical="center"/>
    </xf>
    <xf numFmtId="0" fontId="29" fillId="0" borderId="162" xfId="0" applyFont="1" applyBorder="1" applyAlignment="1">
      <alignment horizontal="center" vertical="center"/>
    </xf>
    <xf numFmtId="0" fontId="25" fillId="0" borderId="149" xfId="0" applyFont="1" applyBorder="1" applyAlignment="1">
      <alignment horizontal="center" vertical="center"/>
    </xf>
    <xf numFmtId="0" fontId="29" fillId="0" borderId="1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18" xfId="0" applyFont="1" applyBorder="1" applyAlignment="1">
      <alignment horizontal="center" vertical="center" wrapText="1"/>
    </xf>
    <xf numFmtId="0" fontId="34" fillId="0" borderId="20" xfId="0" applyFont="1" applyBorder="1" applyAlignment="1">
      <alignment horizontal="center" vertical="center"/>
    </xf>
    <xf numFmtId="0" fontId="34" fillId="0" borderId="66" xfId="0" applyFont="1" applyBorder="1" applyAlignment="1">
      <alignment horizontal="center" vertical="center"/>
    </xf>
    <xf numFmtId="0" fontId="34" fillId="0" borderId="55" xfId="0" applyFont="1" applyBorder="1" applyAlignment="1">
      <alignment horizontal="center" vertical="center"/>
    </xf>
    <xf numFmtId="0" fontId="27" fillId="0" borderId="0" xfId="0" applyFont="1" applyAlignment="1">
      <alignment horizontal="left" vertical="top" wrapText="1"/>
    </xf>
    <xf numFmtId="0" fontId="27" fillId="0" borderId="103" xfId="0" applyFont="1" applyBorder="1" applyAlignment="1">
      <alignment horizontal="left" vertical="top" wrapText="1"/>
    </xf>
    <xf numFmtId="0" fontId="38" fillId="0" borderId="169" xfId="0" applyFont="1" applyBorder="1" applyAlignment="1">
      <alignment vertical="center"/>
    </xf>
    <xf numFmtId="0" fontId="38" fillId="0" borderId="198" xfId="0" applyFont="1" applyBorder="1" applyAlignment="1">
      <alignment vertical="center"/>
    </xf>
    <xf numFmtId="0" fontId="38" fillId="0" borderId="192" xfId="0" applyFont="1" applyBorder="1" applyAlignment="1">
      <alignment horizontal="center" vertical="center" wrapText="1"/>
    </xf>
    <xf numFmtId="0" fontId="38" fillId="0" borderId="194" xfId="0" applyFont="1" applyBorder="1" applyAlignment="1">
      <alignment horizontal="center" vertical="center" wrapText="1"/>
    </xf>
    <xf numFmtId="0" fontId="38" fillId="0" borderId="162" xfId="0" applyFont="1" applyBorder="1" applyAlignment="1">
      <alignment horizontal="center" vertical="center" wrapText="1"/>
    </xf>
    <xf numFmtId="0" fontId="38" fillId="0" borderId="196" xfId="0" applyFont="1" applyBorder="1" applyAlignment="1">
      <alignment horizontal="center" vertical="center" wrapText="1"/>
    </xf>
    <xf numFmtId="0" fontId="38" fillId="0" borderId="149" xfId="0" applyFont="1" applyBorder="1" applyAlignment="1">
      <alignment vertical="center"/>
    </xf>
    <xf numFmtId="0" fontId="38" fillId="0" borderId="183" xfId="0" applyFont="1" applyBorder="1" applyAlignment="1">
      <alignment vertical="center"/>
    </xf>
    <xf numFmtId="0" fontId="38" fillId="0" borderId="25" xfId="0" applyFont="1" applyBorder="1" applyAlignment="1">
      <alignment vertical="center"/>
    </xf>
    <xf numFmtId="0" fontId="38" fillId="0" borderId="208" xfId="0" applyFont="1" applyBorder="1" applyAlignment="1">
      <alignment vertical="center"/>
    </xf>
    <xf numFmtId="0" fontId="38" fillId="0" borderId="9" xfId="0" applyFont="1" applyBorder="1" applyAlignment="1">
      <alignment horizontal="left" vertical="center"/>
    </xf>
    <xf numFmtId="0" fontId="38" fillId="0" borderId="12" xfId="0" applyFont="1" applyBorder="1" applyAlignment="1">
      <alignment horizontal="left" vertical="center"/>
    </xf>
    <xf numFmtId="0" fontId="38" fillId="0" borderId="61" xfId="0" applyFont="1" applyBorder="1" applyAlignment="1">
      <alignment vertical="center"/>
    </xf>
    <xf numFmtId="0" fontId="38" fillId="0" borderId="62" xfId="0" applyFont="1" applyBorder="1" applyAlignment="1">
      <alignment vertical="center"/>
    </xf>
    <xf numFmtId="0" fontId="38" fillId="0" borderId="29" xfId="0" applyFont="1" applyBorder="1" applyAlignment="1">
      <alignment vertical="center"/>
    </xf>
    <xf numFmtId="0" fontId="38" fillId="0" borderId="30" xfId="0" applyFont="1" applyBorder="1" applyAlignment="1">
      <alignment vertical="center"/>
    </xf>
    <xf numFmtId="0" fontId="38" fillId="0" borderId="187" xfId="0" applyFont="1" applyBorder="1" applyAlignment="1">
      <alignment vertical="center"/>
    </xf>
    <xf numFmtId="0" fontId="38" fillId="0" borderId="209" xfId="0" applyFont="1" applyBorder="1" applyAlignment="1">
      <alignment vertical="center"/>
    </xf>
    <xf numFmtId="0" fontId="38" fillId="0" borderId="23" xfId="0" applyFont="1" applyBorder="1" applyAlignment="1">
      <alignment vertical="center"/>
    </xf>
    <xf numFmtId="0" fontId="38" fillId="0" borderId="24" xfId="0" applyFont="1" applyBorder="1" applyAlignment="1">
      <alignment vertical="center"/>
    </xf>
    <xf numFmtId="0" fontId="38" fillId="0" borderId="32" xfId="0" applyFont="1" applyBorder="1" applyAlignment="1">
      <alignment vertical="center"/>
    </xf>
    <xf numFmtId="0" fontId="38" fillId="0" borderId="210" xfId="0" applyFont="1" applyBorder="1" applyAlignment="1">
      <alignment vertical="center"/>
    </xf>
    <xf numFmtId="0" fontId="34" fillId="0" borderId="78" xfId="0" applyFont="1" applyBorder="1" applyAlignment="1">
      <alignment horizontal="center" vertical="center"/>
    </xf>
    <xf numFmtId="0" fontId="34" fillId="0" borderId="79" xfId="0" applyFont="1" applyBorder="1" applyAlignment="1">
      <alignment horizontal="center" vertical="center"/>
    </xf>
    <xf numFmtId="0" fontId="34" fillId="0" borderId="163" xfId="0" applyFont="1" applyBorder="1" applyAlignment="1">
      <alignment horizontal="center" vertical="center"/>
    </xf>
    <xf numFmtId="0" fontId="34" fillId="0" borderId="164" xfId="0" applyFont="1" applyBorder="1" applyAlignment="1">
      <alignment horizontal="center" vertical="center"/>
    </xf>
    <xf numFmtId="0" fontId="39" fillId="10" borderId="54" xfId="0" applyFont="1" applyFill="1" applyBorder="1" applyAlignment="1">
      <alignment horizontal="center" vertical="center" wrapText="1"/>
    </xf>
    <xf numFmtId="0" fontId="39" fillId="10" borderId="160" xfId="0" applyFont="1" applyFill="1" applyBorder="1" applyAlignment="1">
      <alignment horizontal="center" vertical="center" wrapText="1"/>
    </xf>
    <xf numFmtId="0" fontId="29" fillId="0" borderId="136" xfId="0" applyFont="1" applyBorder="1" applyAlignment="1">
      <alignment vertical="center"/>
    </xf>
    <xf numFmtId="0" fontId="29" fillId="0" borderId="137" xfId="0" applyFont="1" applyBorder="1" applyAlignment="1">
      <alignment vertical="center"/>
    </xf>
    <xf numFmtId="0" fontId="34" fillId="0" borderId="72" xfId="0" applyFont="1" applyBorder="1" applyAlignment="1">
      <alignment horizontal="center" vertical="center"/>
    </xf>
    <xf numFmtId="0" fontId="34" fillId="0" borderId="73" xfId="0" applyFont="1" applyBorder="1" applyAlignment="1">
      <alignment horizontal="center" vertical="center"/>
    </xf>
    <xf numFmtId="0" fontId="34" fillId="0" borderId="4" xfId="0" applyFont="1" applyBorder="1" applyAlignment="1">
      <alignment horizontal="center" wrapText="1"/>
    </xf>
    <xf numFmtId="0" fontId="0" fillId="0" borderId="6" xfId="0" applyBorder="1"/>
    <xf numFmtId="0" fontId="27" fillId="0" borderId="0" xfId="0" applyFont="1" applyAlignment="1">
      <alignment horizontal="left" vertical="center" wrapText="1"/>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56" xfId="0" applyFont="1" applyBorder="1" applyAlignment="1">
      <alignment horizontal="center" vertical="center"/>
    </xf>
    <xf numFmtId="0" fontId="29" fillId="0" borderId="192" xfId="0" applyFont="1" applyBorder="1" applyAlignment="1">
      <alignment horizontal="center" vertical="center"/>
    </xf>
    <xf numFmtId="0" fontId="29" fillId="0" borderId="193" xfId="0" applyFont="1" applyBorder="1" applyAlignment="1">
      <alignment horizontal="center" vertical="center"/>
    </xf>
    <xf numFmtId="0" fontId="29" fillId="0" borderId="194" xfId="0" applyFont="1" applyBorder="1" applyAlignment="1">
      <alignment horizontal="center" vertical="center"/>
    </xf>
    <xf numFmtId="0" fontId="29" fillId="0" borderId="120" xfId="0" applyFont="1" applyBorder="1" applyAlignment="1">
      <alignment horizontal="center" vertical="center"/>
    </xf>
    <xf numFmtId="0" fontId="42" fillId="0" borderId="234" xfId="0" applyFont="1" applyBorder="1" applyAlignment="1">
      <alignment horizontal="center" vertical="center" wrapText="1"/>
    </xf>
    <xf numFmtId="0" fontId="42" fillId="0" borderId="231" xfId="0" applyFont="1" applyBorder="1" applyAlignment="1">
      <alignment horizontal="center" vertical="center" wrapText="1"/>
    </xf>
    <xf numFmtId="0" fontId="38" fillId="0" borderId="192" xfId="0" applyFont="1" applyBorder="1" applyAlignment="1">
      <alignment horizontal="center" vertical="center"/>
    </xf>
    <xf numFmtId="0" fontId="38" fillId="0" borderId="194" xfId="0" applyFont="1" applyBorder="1" applyAlignment="1">
      <alignment horizontal="center" vertical="center"/>
    </xf>
    <xf numFmtId="0" fontId="38" fillId="0" borderId="149" xfId="0" applyFont="1" applyBorder="1" applyAlignment="1">
      <alignment horizontal="center" vertical="center"/>
    </xf>
    <xf numFmtId="0" fontId="38" fillId="0" borderId="183" xfId="0" applyFont="1" applyBorder="1" applyAlignment="1">
      <alignment horizontal="center" vertical="center"/>
    </xf>
    <xf numFmtId="0" fontId="38" fillId="0" borderId="162" xfId="0" applyFont="1" applyBorder="1" applyAlignment="1">
      <alignment horizontal="center" vertical="center"/>
    </xf>
    <xf numFmtId="0" fontId="38" fillId="0" borderId="196" xfId="0" applyFont="1" applyBorder="1" applyAlignment="1">
      <alignment horizontal="center" vertical="center"/>
    </xf>
    <xf numFmtId="0" fontId="29" fillId="0" borderId="199" xfId="0" applyFont="1" applyBorder="1" applyAlignment="1">
      <alignment horizontal="center" vertical="center"/>
    </xf>
    <xf numFmtId="0" fontId="29" fillId="0" borderId="202" xfId="0" applyFont="1" applyBorder="1" applyAlignment="1">
      <alignment horizontal="center" vertical="center"/>
    </xf>
    <xf numFmtId="0" fontId="38" fillId="0" borderId="168" xfId="0" applyFont="1" applyBorder="1" applyAlignment="1">
      <alignment vertical="center"/>
    </xf>
    <xf numFmtId="0" fontId="38" fillId="0" borderId="201" xfId="0" applyFont="1" applyBorder="1" applyAlignment="1">
      <alignment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52" xfId="0" applyFont="1" applyBorder="1" applyAlignment="1">
      <alignment horizontal="center" vertical="center"/>
    </xf>
    <xf numFmtId="0" fontId="38" fillId="0" borderId="53" xfId="0" applyFont="1" applyBorder="1" applyAlignment="1">
      <alignment horizontal="center" vertical="center"/>
    </xf>
    <xf numFmtId="0" fontId="38" fillId="0" borderId="29" xfId="0" applyFont="1" applyBorder="1" applyAlignment="1">
      <alignment horizontal="left" vertical="center"/>
    </xf>
    <xf numFmtId="0" fontId="38" fillId="0" borderId="30" xfId="0" applyFont="1" applyBorder="1" applyAlignment="1">
      <alignment horizontal="left" vertical="center"/>
    </xf>
    <xf numFmtId="0" fontId="29" fillId="0" borderId="211" xfId="0" applyFont="1" applyBorder="1" applyAlignment="1">
      <alignment horizontal="center" vertical="center"/>
    </xf>
    <xf numFmtId="0" fontId="29" fillId="0" borderId="179" xfId="0" applyFont="1" applyBorder="1" applyAlignment="1">
      <alignment horizontal="center" vertical="center"/>
    </xf>
    <xf numFmtId="0" fontId="29" fillId="0" borderId="212" xfId="0" applyFont="1" applyBorder="1" applyAlignment="1">
      <alignment horizontal="center" vertical="center"/>
    </xf>
    <xf numFmtId="0" fontId="45" fillId="0" borderId="4" xfId="0" applyFont="1" applyBorder="1" applyAlignment="1">
      <alignment horizontal="center" vertical="center" wrapText="1"/>
    </xf>
    <xf numFmtId="0" fontId="69" fillId="0" borderId="5" xfId="0" applyFont="1" applyBorder="1" applyAlignment="1">
      <alignment horizontal="center" vertical="center" wrapText="1"/>
    </xf>
    <xf numFmtId="0" fontId="69" fillId="0" borderId="6" xfId="0" applyFont="1" applyBorder="1" applyAlignment="1">
      <alignment horizontal="center" vertical="center" wrapText="1"/>
    </xf>
    <xf numFmtId="38" fontId="29" fillId="0" borderId="154" xfId="1" applyFont="1" applyBorder="1" applyAlignment="1">
      <alignment horizontal="center" vertical="center"/>
    </xf>
    <xf numFmtId="38" fontId="29" fillId="0" borderId="155" xfId="1" applyFont="1" applyBorder="1" applyAlignment="1">
      <alignment horizontal="center" vertical="center"/>
    </xf>
    <xf numFmtId="0" fontId="25" fillId="0" borderId="212" xfId="0" applyFont="1" applyBorder="1" applyAlignment="1">
      <alignment horizontal="center" vertical="center"/>
    </xf>
    <xf numFmtId="0" fontId="39" fillId="0" borderId="9" xfId="0" applyFont="1" applyBorder="1" applyAlignment="1">
      <alignment horizontal="center" vertical="center"/>
    </xf>
    <xf numFmtId="0" fontId="39" fillId="0" borderId="11" xfId="0" applyFont="1" applyBorder="1" applyAlignment="1">
      <alignment horizontal="center" vertical="center"/>
    </xf>
    <xf numFmtId="0" fontId="34" fillId="4" borderId="61" xfId="0" applyFont="1" applyFill="1" applyBorder="1" applyAlignment="1" applyProtection="1">
      <alignment horizontal="center" vertical="center"/>
      <protection locked="0"/>
    </xf>
    <xf numFmtId="0" fontId="34" fillId="4" borderId="121" xfId="0" applyFont="1" applyFill="1" applyBorder="1" applyAlignment="1" applyProtection="1">
      <alignment horizontal="center" vertical="center"/>
      <protection locked="0"/>
    </xf>
    <xf numFmtId="0" fontId="34" fillId="4" borderId="62" xfId="0" applyFont="1" applyFill="1" applyBorder="1" applyAlignment="1" applyProtection="1">
      <alignment horizontal="center" vertical="center"/>
      <protection locked="0"/>
    </xf>
    <xf numFmtId="0" fontId="34" fillId="0" borderId="18" xfId="0" applyFont="1" applyBorder="1" applyAlignment="1">
      <alignment horizontal="center" vertical="center"/>
    </xf>
    <xf numFmtId="0" fontId="34" fillId="0" borderId="19" xfId="0" applyFont="1" applyBorder="1" applyAlignment="1">
      <alignment horizontal="center" vertical="center"/>
    </xf>
    <xf numFmtId="0" fontId="34" fillId="0" borderId="54" xfId="0" applyFont="1" applyBorder="1" applyAlignment="1">
      <alignment horizontal="center" vertical="center"/>
    </xf>
    <xf numFmtId="0" fontId="34" fillId="0" borderId="122" xfId="0" applyFont="1" applyBorder="1" applyAlignment="1">
      <alignment horizontal="center" vertical="center"/>
    </xf>
    <xf numFmtId="0" fontId="34" fillId="0" borderId="123" xfId="0" applyFont="1" applyBorder="1" applyAlignment="1">
      <alignment horizontal="center" vertical="center"/>
    </xf>
    <xf numFmtId="0" fontId="34" fillId="0" borderId="44" xfId="0" applyFont="1" applyBorder="1" applyAlignment="1">
      <alignment horizontal="center" vertical="center"/>
    </xf>
    <xf numFmtId="0" fontId="34" fillId="0" borderId="45" xfId="0" applyFont="1" applyBorder="1" applyAlignment="1">
      <alignment horizontal="center" vertical="center"/>
    </xf>
    <xf numFmtId="38" fontId="29" fillId="5" borderId="174" xfId="1" applyFont="1" applyFill="1" applyBorder="1" applyAlignment="1">
      <alignment horizontal="center" vertical="center" shrinkToFit="1"/>
    </xf>
    <xf numFmtId="38" fontId="29" fillId="5" borderId="175" xfId="1" applyFont="1" applyFill="1" applyBorder="1" applyAlignment="1">
      <alignment horizontal="center" vertical="center" shrinkToFit="1"/>
    </xf>
    <xf numFmtId="38" fontId="29" fillId="5" borderId="176" xfId="1" applyFont="1" applyFill="1" applyBorder="1" applyAlignment="1">
      <alignment horizontal="center" vertical="center" shrinkToFit="1"/>
    </xf>
    <xf numFmtId="0" fontId="29" fillId="0" borderId="52" xfId="0" applyFont="1" applyBorder="1" applyAlignment="1">
      <alignment horizontal="center" vertical="center"/>
    </xf>
    <xf numFmtId="0" fontId="29" fillId="0" borderId="160" xfId="0" applyFont="1" applyBorder="1" applyAlignment="1">
      <alignment horizontal="center" vertical="center"/>
    </xf>
    <xf numFmtId="0" fontId="29" fillId="0" borderId="156" xfId="0" applyFont="1" applyBorder="1" applyAlignment="1">
      <alignment horizontal="center" vertical="center" wrapText="1"/>
    </xf>
    <xf numFmtId="0" fontId="36" fillId="0" borderId="155" xfId="0" applyFont="1" applyBorder="1" applyAlignment="1">
      <alignment horizontal="center" vertical="center" wrapText="1"/>
    </xf>
    <xf numFmtId="0" fontId="36" fillId="0" borderId="172" xfId="0" applyFont="1" applyBorder="1" applyAlignment="1">
      <alignment horizontal="center" vertical="center" wrapText="1"/>
    </xf>
    <xf numFmtId="0" fontId="29" fillId="0" borderId="13" xfId="0" applyFont="1" applyBorder="1" applyAlignment="1">
      <alignment horizontal="center" vertical="center"/>
    </xf>
    <xf numFmtId="0" fontId="38" fillId="0" borderId="162" xfId="0" applyFont="1" applyBorder="1" applyAlignment="1">
      <alignment vertical="center"/>
    </xf>
    <xf numFmtId="0" fontId="38" fillId="0" borderId="196" xfId="0" applyFont="1" applyBorder="1" applyAlignment="1">
      <alignment vertical="center"/>
    </xf>
    <xf numFmtId="0" fontId="36" fillId="10" borderId="149" xfId="0" applyFont="1" applyFill="1" applyBorder="1" applyAlignment="1">
      <alignment horizontal="center" vertical="center" wrapText="1"/>
    </xf>
    <xf numFmtId="0" fontId="36" fillId="10" borderId="169" xfId="0" applyFont="1" applyFill="1" applyBorder="1" applyAlignment="1">
      <alignment horizontal="center" vertical="center" wrapText="1"/>
    </xf>
    <xf numFmtId="0" fontId="36" fillId="10" borderId="151" xfId="0" applyFont="1" applyFill="1" applyBorder="1" applyAlignment="1">
      <alignment horizontal="center" vertical="center" wrapText="1"/>
    </xf>
    <xf numFmtId="0" fontId="38" fillId="0" borderId="149" xfId="0" applyFont="1" applyBorder="1" applyAlignment="1">
      <alignment horizontal="left" vertical="center"/>
    </xf>
    <xf numFmtId="0" fontId="38" fillId="0" borderId="183" xfId="0" applyFont="1" applyBorder="1" applyAlignment="1">
      <alignment horizontal="left" vertical="center"/>
    </xf>
    <xf numFmtId="0" fontId="42" fillId="0" borderId="228" xfId="0" applyFont="1" applyBorder="1" applyAlignment="1">
      <alignment horizontal="center" vertical="center" wrapText="1"/>
    </xf>
    <xf numFmtId="0" fontId="42" fillId="0" borderId="229" xfId="0" applyFont="1" applyBorder="1" applyAlignment="1">
      <alignment horizontal="center" vertical="center" wrapText="1"/>
    </xf>
    <xf numFmtId="0" fontId="38" fillId="0" borderId="96" xfId="0" applyFont="1" applyBorder="1" applyAlignment="1">
      <alignment vertical="center"/>
    </xf>
    <xf numFmtId="0" fontId="38" fillId="0" borderId="9" xfId="0" applyFont="1" applyBorder="1" applyAlignment="1">
      <alignment vertical="center"/>
    </xf>
    <xf numFmtId="0" fontId="38" fillId="0" borderId="56" xfId="0" applyFont="1" applyBorder="1" applyAlignment="1">
      <alignment vertical="center"/>
    </xf>
    <xf numFmtId="0" fontId="38" fillId="0" borderId="13" xfId="0" applyFont="1" applyBorder="1" applyAlignment="1">
      <alignment horizontal="center" vertical="center" wrapText="1"/>
    </xf>
    <xf numFmtId="0" fontId="38" fillId="0" borderId="57" xfId="0" applyFont="1" applyBorder="1" applyAlignment="1">
      <alignment horizontal="center" vertical="center" wrapText="1"/>
    </xf>
    <xf numFmtId="0" fontId="38" fillId="0" borderId="52" xfId="0" applyFont="1" applyBorder="1" applyAlignment="1">
      <alignment horizontal="center" vertical="center" wrapText="1"/>
    </xf>
    <xf numFmtId="0" fontId="38" fillId="0" borderId="132" xfId="0" applyFont="1" applyBorder="1" applyAlignment="1">
      <alignment horizontal="center" vertical="center" wrapText="1"/>
    </xf>
    <xf numFmtId="0" fontId="25" fillId="0" borderId="194" xfId="0" applyFont="1" applyBorder="1" applyAlignment="1">
      <alignment horizontal="center" vertical="center"/>
    </xf>
    <xf numFmtId="0" fontId="38" fillId="0" borderId="95" xfId="0" applyFont="1" applyBorder="1" applyAlignment="1">
      <alignment vertical="center"/>
    </xf>
    <xf numFmtId="0" fontId="38" fillId="0" borderId="94" xfId="0" applyFont="1" applyBorder="1" applyAlignment="1">
      <alignment vertical="center"/>
    </xf>
    <xf numFmtId="0" fontId="38" fillId="0" borderId="178" xfId="0" applyFont="1" applyBorder="1" applyAlignment="1">
      <alignment horizontal="center" vertical="center"/>
    </xf>
    <xf numFmtId="0" fontId="38" fillId="0" borderId="103" xfId="0" applyFont="1" applyBorder="1" applyAlignment="1">
      <alignment horizontal="center" vertical="center"/>
    </xf>
    <xf numFmtId="0" fontId="38" fillId="0" borderId="18" xfId="0" applyFont="1" applyBorder="1" applyAlignment="1">
      <alignment horizontal="center" vertical="center"/>
    </xf>
    <xf numFmtId="0" fontId="38" fillId="0" borderId="55" xfId="0" applyFont="1" applyBorder="1" applyAlignment="1">
      <alignment horizontal="center" vertical="center"/>
    </xf>
    <xf numFmtId="0" fontId="29" fillId="0" borderId="180" xfId="0" applyFont="1" applyBorder="1" applyAlignment="1">
      <alignment horizontal="center" vertical="center"/>
    </xf>
    <xf numFmtId="0" fontId="38" fillId="0" borderId="95" xfId="0" applyFont="1" applyBorder="1" applyAlignment="1">
      <alignment horizontal="left" vertical="center"/>
    </xf>
    <xf numFmtId="0" fontId="29" fillId="0" borderId="181" xfId="0" applyFont="1" applyBorder="1" applyAlignment="1">
      <alignment horizontal="center" vertical="center"/>
    </xf>
    <xf numFmtId="0" fontId="29" fillId="0" borderId="182" xfId="0" applyFont="1" applyBorder="1" applyAlignment="1">
      <alignment horizontal="center" vertical="center"/>
    </xf>
    <xf numFmtId="0" fontId="34" fillId="0" borderId="4" xfId="0" applyFont="1" applyBorder="1" applyAlignment="1">
      <alignment horizontal="center" vertical="center" wrapText="1"/>
    </xf>
    <xf numFmtId="0" fontId="76" fillId="16" borderId="61" xfId="0" applyFont="1" applyFill="1" applyBorder="1" applyAlignment="1">
      <alignment horizontal="center" vertical="center"/>
    </xf>
    <xf numFmtId="0" fontId="76" fillId="16" borderId="121" xfId="0" applyFont="1" applyFill="1" applyBorder="1" applyAlignment="1">
      <alignment horizontal="center" vertical="center"/>
    </xf>
    <xf numFmtId="0" fontId="76" fillId="16" borderId="62" xfId="0" applyFont="1" applyFill="1" applyBorder="1" applyAlignment="1">
      <alignment horizontal="center" vertical="center"/>
    </xf>
    <xf numFmtId="0" fontId="79" fillId="0" borderId="7" xfId="0" applyFont="1" applyBorder="1" applyAlignment="1">
      <alignment wrapText="1"/>
    </xf>
    <xf numFmtId="0" fontId="79" fillId="0" borderId="0" xfId="0" applyFont="1" applyAlignment="1">
      <alignment wrapText="1"/>
    </xf>
    <xf numFmtId="0" fontId="79" fillId="0" borderId="8" xfId="0" applyFont="1" applyBorder="1" applyAlignment="1">
      <alignment wrapText="1"/>
    </xf>
    <xf numFmtId="0" fontId="79" fillId="0" borderId="7" xfId="0" applyFont="1" applyBorder="1" applyAlignment="1">
      <alignment horizontal="center"/>
    </xf>
    <xf numFmtId="0" fontId="79" fillId="0" borderId="0" xfId="0" applyFont="1" applyAlignment="1">
      <alignment horizontal="center"/>
    </xf>
    <xf numFmtId="0" fontId="79" fillId="0" borderId="8" xfId="0" applyFont="1" applyBorder="1" applyAlignment="1">
      <alignment horizontal="center"/>
    </xf>
    <xf numFmtId="0" fontId="78" fillId="0" borderId="0" xfId="0" applyFont="1" applyAlignment="1">
      <alignment horizontal="left" vertical="center" wrapText="1"/>
    </xf>
    <xf numFmtId="0" fontId="21" fillId="0" borderId="15" xfId="0" applyFont="1" applyBorder="1" applyAlignment="1">
      <alignment horizontal="center" vertical="center"/>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22" fillId="0" borderId="0" xfId="0" applyFont="1" applyAlignment="1">
      <alignment horizontal="center" vertical="center"/>
    </xf>
    <xf numFmtId="0" fontId="21" fillId="0" borderId="15" xfId="0" applyFont="1" applyBorder="1" applyAlignment="1">
      <alignment horizontal="center" vertical="center" wrapText="1"/>
    </xf>
    <xf numFmtId="0" fontId="21" fillId="0" borderId="21" xfId="0" applyFont="1" applyBorder="1" applyAlignment="1">
      <alignment horizontal="center" vertical="center"/>
    </xf>
    <xf numFmtId="0" fontId="21" fillId="0" borderId="1" xfId="0" applyFont="1" applyBorder="1" applyAlignment="1">
      <alignment horizontal="center" vertical="center"/>
    </xf>
    <xf numFmtId="0" fontId="13" fillId="0" borderId="21" xfId="0" applyFont="1" applyBorder="1" applyAlignment="1">
      <alignment horizontal="center" vertical="center" wrapText="1"/>
    </xf>
    <xf numFmtId="0" fontId="21" fillId="0" borderId="15" xfId="0" applyFont="1" applyBorder="1" applyAlignment="1">
      <alignment vertical="center" wrapText="1"/>
    </xf>
    <xf numFmtId="0" fontId="13" fillId="0" borderId="21" xfId="0" applyFont="1" applyBorder="1" applyAlignment="1">
      <alignment vertical="center" wrapText="1"/>
    </xf>
    <xf numFmtId="0" fontId="13" fillId="0" borderId="14"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93" xfId="0" applyFont="1" applyBorder="1" applyAlignment="1">
      <alignment vertical="center" wrapText="1"/>
    </xf>
    <xf numFmtId="0" fontId="13" fillId="0" borderId="100" xfId="0" applyFont="1" applyBorder="1" applyAlignment="1">
      <alignment vertical="center" wrapText="1"/>
    </xf>
    <xf numFmtId="0" fontId="21" fillId="0" borderId="114" xfId="0" applyFont="1" applyBorder="1" applyAlignment="1">
      <alignment vertical="center" wrapText="1"/>
    </xf>
    <xf numFmtId="0" fontId="13" fillId="0" borderId="112" xfId="0" applyFont="1" applyBorder="1" applyAlignment="1">
      <alignment vertical="center" wrapText="1"/>
    </xf>
    <xf numFmtId="0" fontId="21" fillId="0" borderId="115" xfId="0" applyFont="1" applyBorder="1" applyAlignment="1">
      <alignment vertical="center" wrapText="1"/>
    </xf>
    <xf numFmtId="0" fontId="13" fillId="0" borderId="113" xfId="0" applyFont="1" applyBorder="1" applyAlignment="1">
      <alignment vertical="center" wrapText="1"/>
    </xf>
    <xf numFmtId="0" fontId="13" fillId="0" borderId="14" xfId="0" applyFont="1" applyBorder="1" applyAlignment="1">
      <alignment vertical="center" wrapText="1"/>
    </xf>
    <xf numFmtId="0" fontId="21" fillId="0" borderId="93" xfId="0" applyFont="1" applyBorder="1" applyAlignment="1">
      <alignment horizontal="left" vertical="center" wrapText="1"/>
    </xf>
    <xf numFmtId="0" fontId="21" fillId="0" borderId="88" xfId="0" applyFont="1" applyBorder="1" applyAlignment="1">
      <alignment horizontal="left" vertical="center" wrapText="1"/>
    </xf>
    <xf numFmtId="0" fontId="21" fillId="0" borderId="100" xfId="0" applyFont="1" applyBorder="1" applyAlignment="1">
      <alignment horizontal="left" vertical="center" wrapText="1"/>
    </xf>
    <xf numFmtId="0" fontId="21" fillId="0" borderId="65" xfId="0" applyFont="1" applyBorder="1" applyAlignment="1">
      <alignment vertical="center" wrapText="1"/>
    </xf>
    <xf numFmtId="0" fontId="13" fillId="0" borderId="65" xfId="0" applyFont="1" applyBorder="1" applyAlignment="1">
      <alignment vertical="center" wrapText="1"/>
    </xf>
    <xf numFmtId="0" fontId="13" fillId="0" borderId="57" xfId="0" applyFont="1" applyBorder="1" applyAlignment="1">
      <alignment vertical="center" wrapText="1"/>
    </xf>
    <xf numFmtId="0" fontId="13" fillId="0" borderId="66" xfId="0" applyFont="1" applyBorder="1" applyAlignment="1">
      <alignment vertical="center" wrapText="1"/>
    </xf>
    <xf numFmtId="0" fontId="13" fillId="0" borderId="55" xfId="0" applyFont="1" applyBorder="1" applyAlignment="1">
      <alignment vertical="center" wrapText="1"/>
    </xf>
    <xf numFmtId="0" fontId="0" fillId="0" borderId="0" xfId="0" applyAlignment="1">
      <alignment horizontal="left" wrapText="1"/>
    </xf>
  </cellXfs>
  <cellStyles count="14">
    <cellStyle name="パーセント" xfId="3" builtinId="5"/>
    <cellStyle name="ハイパーリンク" xfId="6" builtinId="8" hidden="1"/>
    <cellStyle name="ハイパーリンク" xfId="8" builtinId="8" hidden="1"/>
    <cellStyle name="ハイパーリンク" xfId="10" builtinId="8" hidden="1"/>
    <cellStyle name="ハイパーリンク" xfId="13" builtinId="8"/>
    <cellStyle name="桁区切り" xfId="1" builtinId="6"/>
    <cellStyle name="桁区切り 4" xfId="5" xr:uid="{00000000-0005-0000-0000-000005000000}"/>
    <cellStyle name="通貨" xfId="2" builtinId="7"/>
    <cellStyle name="標準" xfId="0" builtinId="0"/>
    <cellStyle name="標準 2" xfId="4" xr:uid="{00000000-0005-0000-0000-000008000000}"/>
    <cellStyle name="標準 2 2" xfId="12" xr:uid="{91E0E82A-F6C3-4129-B5F5-A8A62D85B0A0}"/>
    <cellStyle name="表示済みのハイパーリンク" xfId="7" builtinId="9" hidden="1"/>
    <cellStyle name="表示済みのハイパーリンク" xfId="9" builtinId="9" hidden="1"/>
    <cellStyle name="表示済みのハイパーリンク" xfId="11" builtinId="9" hidden="1"/>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dxf>
    <dxf>
      <font>
        <color rgb="FF9C0006"/>
      </font>
      <fill>
        <patternFill>
          <bgColor rgb="FFFFC7CE"/>
        </patternFill>
      </fill>
    </dxf>
    <dxf>
      <fill>
        <patternFill>
          <bgColor rgb="FFFFCCFF"/>
        </patternFill>
      </fill>
    </dxf>
    <dxf>
      <fill>
        <patternFill>
          <bgColor rgb="FFFFFFCC"/>
        </patternFill>
      </fill>
    </dxf>
    <dxf>
      <font>
        <color rgb="FF9C0006"/>
      </font>
      <fill>
        <patternFill>
          <bgColor rgb="FFFFC7CE"/>
        </patternFill>
      </fill>
    </dxf>
    <dxf>
      <fill>
        <patternFill>
          <bgColor rgb="FFFFFFCC"/>
        </patternFill>
      </fill>
    </dxf>
    <dxf>
      <font>
        <color rgb="FF9C0006"/>
      </font>
      <fill>
        <patternFill>
          <bgColor rgb="FFFFC7CE"/>
        </patternFill>
      </fill>
    </dxf>
    <dxf>
      <fill>
        <patternFill>
          <bgColor rgb="FFFFCCFF"/>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1">
      <a:majorFont>
        <a:latin typeface="Calibri Light"/>
        <a:ea typeface="Meiryo UI"/>
        <a:cs typeface=""/>
      </a:majorFont>
      <a:minorFont>
        <a:latin typeface="Calibr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2reduction-report.my.salesforce-sites.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H48"/>
  <sheetViews>
    <sheetView tabSelected="1" view="pageBreakPreview" zoomScale="130" zoomScaleNormal="130" zoomScaleSheetLayoutView="130" workbookViewId="0">
      <selection activeCell="B1" sqref="B1"/>
    </sheetView>
  </sheetViews>
  <sheetFormatPr defaultColWidth="12.59765625" defaultRowHeight="16.5"/>
  <cols>
    <col min="1" max="1" width="3.8984375" style="6" customWidth="1"/>
    <col min="2" max="2" width="82.59765625" style="65" customWidth="1"/>
    <col min="3" max="3" width="12.59765625" style="61"/>
    <col min="4" max="4" width="48.69921875" style="61" customWidth="1"/>
    <col min="5" max="16384" width="12.59765625" style="6"/>
  </cols>
  <sheetData>
    <row r="1" spans="2:8" ht="17.45" customHeight="1">
      <c r="B1" s="975"/>
      <c r="C1" s="961"/>
      <c r="D1" s="934"/>
    </row>
    <row r="2" spans="2:8" ht="46.7" customHeight="1">
      <c r="B2" s="913" t="s">
        <v>480</v>
      </c>
      <c r="C2" s="997" t="s">
        <v>469</v>
      </c>
      <c r="D2" s="997"/>
      <c r="E2" s="997"/>
      <c r="H2" s="6" t="s">
        <v>521</v>
      </c>
    </row>
    <row r="3" spans="2:8" ht="24.95" customHeight="1">
      <c r="B3" s="996" t="s">
        <v>438</v>
      </c>
      <c r="C3" s="842" t="s">
        <v>566</v>
      </c>
      <c r="H3" s="6" t="s">
        <v>522</v>
      </c>
    </row>
    <row r="4" spans="2:8" ht="31.7" customHeight="1">
      <c r="B4" s="558" t="s">
        <v>254</v>
      </c>
      <c r="C4" s="842" t="s">
        <v>411</v>
      </c>
      <c r="H4" s="6" t="s">
        <v>523</v>
      </c>
    </row>
    <row r="5" spans="2:8" ht="15.75">
      <c r="B5" s="554" t="s">
        <v>362</v>
      </c>
      <c r="C5" s="563"/>
      <c r="D5" s="62"/>
      <c r="H5" s="6" t="s">
        <v>524</v>
      </c>
    </row>
    <row r="6" spans="2:8" ht="15.75">
      <c r="B6" s="734" t="s">
        <v>344</v>
      </c>
      <c r="C6" s="62"/>
      <c r="D6" s="62"/>
      <c r="H6" s="6" t="s">
        <v>525</v>
      </c>
    </row>
    <row r="7" spans="2:8" ht="15.75">
      <c r="B7" s="786"/>
      <c r="C7" s="934"/>
      <c r="D7" s="62"/>
      <c r="H7" s="6" t="s">
        <v>526</v>
      </c>
    </row>
    <row r="8" spans="2:8" ht="15.75">
      <c r="B8" s="556" t="s">
        <v>459</v>
      </c>
      <c r="C8" s="934"/>
      <c r="D8" s="62"/>
      <c r="H8" s="6" t="s">
        <v>527</v>
      </c>
    </row>
    <row r="9" spans="2:8" ht="12.95" customHeight="1">
      <c r="B9" s="556" t="s">
        <v>401</v>
      </c>
      <c r="C9" s="934"/>
      <c r="D9" s="934"/>
      <c r="H9" s="6" t="s">
        <v>528</v>
      </c>
    </row>
    <row r="10" spans="2:8" ht="15.75">
      <c r="B10" s="554"/>
      <c r="C10" s="934"/>
      <c r="D10" s="934"/>
      <c r="H10" s="6" t="s">
        <v>529</v>
      </c>
    </row>
    <row r="11" spans="2:8" ht="15.75">
      <c r="B11" s="554" t="s">
        <v>257</v>
      </c>
      <c r="C11" s="934"/>
      <c r="D11" s="934"/>
      <c r="H11" s="6" t="s">
        <v>530</v>
      </c>
    </row>
    <row r="12" spans="2:8" ht="12.95" customHeight="1">
      <c r="B12" s="734" t="s">
        <v>344</v>
      </c>
      <c r="C12" s="934"/>
      <c r="D12" s="934"/>
      <c r="H12" s="6" t="s">
        <v>531</v>
      </c>
    </row>
    <row r="13" spans="2:8" ht="15.75">
      <c r="B13" s="554"/>
      <c r="C13" s="934"/>
      <c r="D13" s="934"/>
      <c r="H13" s="6" t="s">
        <v>532</v>
      </c>
    </row>
    <row r="14" spans="2:8" ht="15.75">
      <c r="B14" s="554" t="s">
        <v>357</v>
      </c>
      <c r="C14" s="934"/>
      <c r="D14" s="934"/>
      <c r="H14" s="6" t="s">
        <v>533</v>
      </c>
    </row>
    <row r="15" spans="2:8" ht="17.100000000000001" customHeight="1">
      <c r="B15" s="555" t="s">
        <v>343</v>
      </c>
      <c r="C15" s="934"/>
      <c r="D15" s="934"/>
      <c r="H15" s="6" t="s">
        <v>534</v>
      </c>
    </row>
    <row r="16" spans="2:8" ht="15.75">
      <c r="B16" s="734" t="s">
        <v>344</v>
      </c>
      <c r="C16" s="934"/>
      <c r="D16" s="934"/>
      <c r="H16" s="6" t="s">
        <v>535</v>
      </c>
    </row>
    <row r="17" spans="2:8" ht="15.75">
      <c r="B17" s="554"/>
      <c r="C17" s="934"/>
      <c r="D17" s="934"/>
    </row>
    <row r="18" spans="2:8" ht="15.75">
      <c r="B18" s="554" t="s">
        <v>506</v>
      </c>
      <c r="C18" s="934"/>
      <c r="D18" s="934"/>
      <c r="H18" s="6" t="s">
        <v>574</v>
      </c>
    </row>
    <row r="19" spans="2:8" ht="15.75">
      <c r="B19" s="554"/>
      <c r="C19" s="934"/>
      <c r="D19" s="934"/>
    </row>
    <row r="20" spans="2:8" ht="15.75">
      <c r="B20" s="554"/>
      <c r="C20" s="934"/>
      <c r="D20" s="934"/>
    </row>
    <row r="21" spans="2:8" ht="15.75">
      <c r="B21" s="557" t="s">
        <v>413</v>
      </c>
      <c r="C21" s="934"/>
      <c r="D21" s="934"/>
    </row>
    <row r="22" spans="2:8" ht="15.75">
      <c r="B22" s="557" t="s">
        <v>479</v>
      </c>
      <c r="C22" s="934"/>
      <c r="D22" s="934"/>
    </row>
    <row r="23" spans="2:8" ht="15.75">
      <c r="B23" s="557"/>
      <c r="C23" s="934"/>
      <c r="D23" s="934"/>
    </row>
    <row r="24" spans="2:8" ht="15.75">
      <c r="B24" s="557" t="s">
        <v>434</v>
      </c>
      <c r="C24" s="934"/>
      <c r="D24" s="934"/>
    </row>
    <row r="25" spans="2:8" ht="15.75">
      <c r="B25" s="557" t="s">
        <v>435</v>
      </c>
      <c r="C25" s="934"/>
      <c r="D25" s="934"/>
    </row>
    <row r="26" spans="2:8" ht="15.75">
      <c r="B26" s="840" t="s">
        <v>432</v>
      </c>
      <c r="C26" s="934"/>
      <c r="D26" s="934"/>
    </row>
    <row r="27" spans="2:8" ht="15.75">
      <c r="B27" s="840" t="s">
        <v>567</v>
      </c>
      <c r="C27" s="934"/>
      <c r="D27" s="934"/>
    </row>
    <row r="28" spans="2:8" ht="15.75">
      <c r="B28" s="557" t="s">
        <v>410</v>
      </c>
      <c r="C28" s="934"/>
      <c r="D28" s="934"/>
    </row>
    <row r="29" spans="2:8" ht="15.75">
      <c r="B29" s="557" t="s">
        <v>355</v>
      </c>
      <c r="C29" s="934"/>
      <c r="D29" s="62"/>
    </row>
    <row r="30" spans="2:8" ht="15.75">
      <c r="B30" s="557" t="s">
        <v>412</v>
      </c>
      <c r="D30" s="62"/>
    </row>
    <row r="31" spans="2:8" ht="15.75">
      <c r="B31" s="557" t="s">
        <v>360</v>
      </c>
      <c r="C31" s="563" t="s">
        <v>431</v>
      </c>
      <c r="D31" s="62"/>
    </row>
    <row r="32" spans="2:8" ht="37.5" customHeight="1">
      <c r="B32" s="557" t="s">
        <v>436</v>
      </c>
      <c r="C32" s="62" t="s">
        <v>568</v>
      </c>
      <c r="D32" s="62"/>
    </row>
    <row r="33" spans="2:4" ht="7.5" customHeight="1">
      <c r="B33" s="557"/>
      <c r="C33" s="563"/>
      <c r="D33" s="62"/>
    </row>
    <row r="34" spans="2:4" ht="4.5" customHeight="1">
      <c r="B34" s="843"/>
      <c r="C34" s="62"/>
      <c r="D34" s="62"/>
    </row>
    <row r="35" spans="2:4" ht="15.75">
      <c r="B35" s="843" t="s">
        <v>578</v>
      </c>
      <c r="C35" s="62"/>
      <c r="D35" s="62"/>
    </row>
    <row r="36" spans="2:4" ht="18" customHeight="1">
      <c r="B36" s="843" t="s">
        <v>573</v>
      </c>
      <c r="C36" s="62"/>
      <c r="D36" s="62"/>
    </row>
    <row r="37" spans="2:4" ht="8.25" customHeight="1">
      <c r="B37" s="726"/>
      <c r="C37" s="62"/>
      <c r="D37" s="62"/>
    </row>
    <row r="38" spans="2:4">
      <c r="B38" s="992" t="s">
        <v>572</v>
      </c>
      <c r="C38" s="62"/>
      <c r="D38" s="62"/>
    </row>
    <row r="39" spans="2:4" ht="7.5" customHeight="1">
      <c r="B39" s="992"/>
      <c r="C39" s="62"/>
      <c r="D39" s="62"/>
    </row>
    <row r="40" spans="2:4" ht="36.75" customHeight="1">
      <c r="B40" s="995" t="s">
        <v>575</v>
      </c>
      <c r="C40" s="62"/>
      <c r="D40" s="62"/>
    </row>
    <row r="41" spans="2:4" ht="59.45" customHeight="1">
      <c r="B41" s="994" t="s">
        <v>576</v>
      </c>
      <c r="C41" s="62"/>
      <c r="D41" s="62"/>
    </row>
    <row r="42" spans="2:4" ht="49.5">
      <c r="B42" s="994" t="s">
        <v>577</v>
      </c>
      <c r="C42" s="62"/>
      <c r="D42" s="62"/>
    </row>
    <row r="43" spans="2:4">
      <c r="B43" s="992"/>
      <c r="C43" s="62"/>
      <c r="D43" s="62"/>
    </row>
    <row r="44" spans="2:4" ht="47.25">
      <c r="B44" s="993" t="s">
        <v>571</v>
      </c>
      <c r="C44" s="62"/>
      <c r="D44" s="62"/>
    </row>
    <row r="45" spans="2:4" ht="15.95" customHeight="1">
      <c r="B45" s="726"/>
      <c r="C45" s="62"/>
      <c r="D45" s="62"/>
    </row>
    <row r="46" spans="2:4" ht="27" customHeight="1">
      <c r="B46" s="914" t="s">
        <v>439</v>
      </c>
      <c r="C46" s="62"/>
      <c r="D46" s="62"/>
    </row>
    <row r="47" spans="2:4" ht="84" customHeight="1">
      <c r="B47" s="554"/>
      <c r="C47" s="63"/>
      <c r="D47" s="63"/>
    </row>
    <row r="48" spans="2:4" ht="23.1" customHeight="1">
      <c r="C48" s="63"/>
      <c r="D48" s="63"/>
    </row>
  </sheetData>
  <sheetProtection selectLockedCells="1" selectUnlockedCells="1"/>
  <mergeCells count="1">
    <mergeCell ref="C2:E2"/>
  </mergeCells>
  <phoneticPr fontId="2"/>
  <hyperlinks>
    <hyperlink ref="B38" r:id="rId1" xr:uid="{C80BAD9A-25A5-4725-B67A-CC052FB0EBEA}"/>
  </hyperlinks>
  <pageMargins left="0.7" right="0.7" top="0.75" bottom="0.75" header="0.3" footer="0.3"/>
  <pageSetup paperSize="9" fitToWidth="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302A7-AD4E-463C-969C-53998A64DDFB}">
  <dimension ref="A2:J28"/>
  <sheetViews>
    <sheetView workbookViewId="0">
      <selection activeCell="H16" sqref="H16"/>
    </sheetView>
  </sheetViews>
  <sheetFormatPr defaultColWidth="8.69921875" defaultRowHeight="16.5"/>
  <cols>
    <col min="1" max="1" width="2.59765625" customWidth="1"/>
    <col min="10" max="10" width="3.296875" customWidth="1"/>
    <col min="11" max="11" width="6.296875" customWidth="1"/>
  </cols>
  <sheetData>
    <row r="2" spans="1:10" ht="17.25" thickBot="1"/>
    <row r="3" spans="1:10">
      <c r="A3" s="924"/>
      <c r="B3" s="925"/>
      <c r="C3" s="925"/>
      <c r="D3" s="925"/>
      <c r="E3" s="925"/>
      <c r="F3" s="925"/>
      <c r="G3" s="925"/>
      <c r="H3" s="925"/>
      <c r="I3" s="925"/>
      <c r="J3" s="926"/>
    </row>
    <row r="4" spans="1:10" ht="19.5">
      <c r="A4" s="927"/>
      <c r="B4" s="933" t="s">
        <v>451</v>
      </c>
      <c r="C4" s="928"/>
      <c r="D4" s="928"/>
      <c r="E4" s="928"/>
      <c r="F4" s="928"/>
      <c r="G4" s="928"/>
      <c r="H4" s="928"/>
      <c r="I4" s="928"/>
      <c r="J4" s="929"/>
    </row>
    <row r="5" spans="1:10" ht="19.5">
      <c r="A5" s="927"/>
      <c r="B5" s="933" t="s">
        <v>456</v>
      </c>
      <c r="C5" s="928"/>
      <c r="D5" s="928"/>
      <c r="E5" s="928"/>
      <c r="F5" s="928"/>
      <c r="G5" s="928"/>
      <c r="H5" s="928"/>
      <c r="I5" s="928"/>
      <c r="J5" s="929"/>
    </row>
    <row r="6" spans="1:10" ht="17.25" thickBot="1">
      <c r="A6" s="930"/>
      <c r="B6" s="931"/>
      <c r="C6" s="931"/>
      <c r="D6" s="931"/>
      <c r="E6" s="931"/>
      <c r="F6" s="931"/>
      <c r="G6" s="931"/>
      <c r="H6" s="931"/>
      <c r="I6" s="931"/>
      <c r="J6" s="932"/>
    </row>
    <row r="7" spans="1:10">
      <c r="A7" s="919"/>
      <c r="J7" s="920"/>
    </row>
    <row r="8" spans="1:10">
      <c r="A8" s="919"/>
      <c r="J8" s="920"/>
    </row>
    <row r="9" spans="1:10">
      <c r="A9" s="919"/>
      <c r="J9" s="920"/>
    </row>
    <row r="10" spans="1:10">
      <c r="A10" s="919"/>
      <c r="J10" s="920"/>
    </row>
    <row r="11" spans="1:10">
      <c r="A11" s="919"/>
      <c r="B11" t="s">
        <v>452</v>
      </c>
      <c r="J11" s="920"/>
    </row>
    <row r="12" spans="1:10">
      <c r="A12" s="919"/>
      <c r="B12" t="s">
        <v>467</v>
      </c>
      <c r="J12" s="920"/>
    </row>
    <row r="13" spans="1:10">
      <c r="A13" s="919"/>
      <c r="B13" t="s">
        <v>455</v>
      </c>
      <c r="J13" s="920"/>
    </row>
    <row r="14" spans="1:10">
      <c r="A14" s="919"/>
      <c r="J14" s="920"/>
    </row>
    <row r="15" spans="1:10">
      <c r="A15" s="919"/>
      <c r="J15" s="920"/>
    </row>
    <row r="16" spans="1:10">
      <c r="A16" s="919"/>
      <c r="B16" t="s">
        <v>453</v>
      </c>
      <c r="J16" s="920"/>
    </row>
    <row r="17" spans="1:10">
      <c r="A17" s="919"/>
      <c r="B17" t="s">
        <v>457</v>
      </c>
      <c r="J17" s="920"/>
    </row>
    <row r="18" spans="1:10">
      <c r="A18" s="919"/>
      <c r="J18" s="920"/>
    </row>
    <row r="19" spans="1:10">
      <c r="A19" s="919"/>
      <c r="J19" s="920"/>
    </row>
    <row r="20" spans="1:10">
      <c r="A20" s="919"/>
      <c r="B20" t="s">
        <v>458</v>
      </c>
      <c r="J20" s="920"/>
    </row>
    <row r="21" spans="1:10" ht="39.6" customHeight="1">
      <c r="A21" s="919"/>
      <c r="B21" s="1328" t="s">
        <v>468</v>
      </c>
      <c r="C21" s="1328"/>
      <c r="D21" s="1328"/>
      <c r="E21" s="1328"/>
      <c r="F21" s="1328"/>
      <c r="G21" s="1328"/>
      <c r="H21" s="1328"/>
      <c r="I21" s="1328"/>
      <c r="J21" s="920"/>
    </row>
    <row r="22" spans="1:10">
      <c r="A22" s="919"/>
      <c r="B22" t="s">
        <v>454</v>
      </c>
      <c r="J22" s="920"/>
    </row>
    <row r="23" spans="1:10">
      <c r="A23" s="919"/>
      <c r="J23" s="920"/>
    </row>
    <row r="24" spans="1:10">
      <c r="A24" s="919"/>
      <c r="J24" s="920"/>
    </row>
    <row r="25" spans="1:10">
      <c r="A25" s="919"/>
      <c r="J25" s="920"/>
    </row>
    <row r="26" spans="1:10">
      <c r="A26" s="919"/>
      <c r="J26" s="920"/>
    </row>
    <row r="27" spans="1:10">
      <c r="A27" s="919"/>
      <c r="J27" s="920"/>
    </row>
    <row r="28" spans="1:10" ht="17.25" thickBot="1">
      <c r="A28" s="921"/>
      <c r="B28" s="922"/>
      <c r="C28" s="922"/>
      <c r="D28" s="922"/>
      <c r="E28" s="922"/>
      <c r="F28" s="922"/>
      <c r="G28" s="922"/>
      <c r="H28" s="922"/>
      <c r="I28" s="922"/>
      <c r="J28" s="923"/>
    </row>
  </sheetData>
  <mergeCells count="1">
    <mergeCell ref="B21:I21"/>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B1:S38"/>
  <sheetViews>
    <sheetView view="pageBreakPreview" topLeftCell="A17" zoomScaleNormal="130" zoomScaleSheetLayoutView="100" workbookViewId="0">
      <selection activeCell="Q28" sqref="Q28"/>
    </sheetView>
  </sheetViews>
  <sheetFormatPr defaultColWidth="7.59765625" defaultRowHeight="13.5"/>
  <cols>
    <col min="1" max="14" width="4.296875" style="1" customWidth="1"/>
    <col min="15" max="15" width="4.8984375" style="1" customWidth="1"/>
    <col min="16" max="16" width="4.296875" style="1" customWidth="1"/>
    <col min="17" max="17" width="61.59765625" style="787" customWidth="1"/>
    <col min="18" max="19" width="5.59765625" style="789" customWidth="1"/>
    <col min="20" max="22" width="5.59765625" style="1" customWidth="1"/>
    <col min="23" max="16384" width="7.59765625" style="1"/>
  </cols>
  <sheetData>
    <row r="1" spans="2:19" s="444" customFormat="1" ht="18" customHeight="1">
      <c r="Q1" s="787"/>
      <c r="R1" s="788"/>
      <c r="S1" s="788"/>
    </row>
    <row r="2" spans="2:19">
      <c r="B2" s="1" t="s">
        <v>0</v>
      </c>
    </row>
    <row r="3" spans="2:19">
      <c r="L3" s="1000"/>
      <c r="M3" s="1000"/>
      <c r="N3" s="1000"/>
      <c r="O3" s="1000"/>
      <c r="Q3" s="790" t="s">
        <v>427</v>
      </c>
    </row>
    <row r="4" spans="2:19" ht="18.95" customHeight="1">
      <c r="L4" s="998"/>
      <c r="M4" s="999"/>
      <c r="N4" s="999"/>
      <c r="O4" s="999"/>
      <c r="P4" s="2"/>
      <c r="Q4" s="790"/>
    </row>
    <row r="5" spans="2:19" ht="12.95" customHeight="1"/>
    <row r="6" spans="2:19">
      <c r="B6" s="1" t="s">
        <v>1</v>
      </c>
    </row>
    <row r="7" spans="2:19" ht="15" customHeight="1"/>
    <row r="8" spans="2:19" ht="9" customHeight="1"/>
    <row r="9" spans="2:19" ht="30" customHeight="1">
      <c r="I9" s="2" t="s">
        <v>2</v>
      </c>
      <c r="J9" s="1006"/>
      <c r="K9" s="1006"/>
      <c r="L9" s="1006"/>
      <c r="M9" s="1006"/>
      <c r="N9" s="1006"/>
      <c r="O9" s="1006"/>
      <c r="P9" s="445"/>
    </row>
    <row r="10" spans="2:19" ht="32.25" customHeight="1">
      <c r="I10" s="2" t="s">
        <v>3</v>
      </c>
      <c r="J10" s="1006"/>
      <c r="K10" s="1006"/>
      <c r="L10" s="1006"/>
      <c r="M10" s="1006"/>
      <c r="N10" s="1006"/>
      <c r="O10" s="1006"/>
      <c r="P10" s="445"/>
    </row>
    <row r="11" spans="2:19" ht="16.5" customHeight="1">
      <c r="I11" s="2" t="s">
        <v>4</v>
      </c>
      <c r="J11" s="999"/>
      <c r="K11" s="999"/>
      <c r="L11" s="999"/>
      <c r="M11" s="999"/>
      <c r="N11" s="999"/>
      <c r="O11" s="999"/>
      <c r="Q11" s="790" t="s">
        <v>428</v>
      </c>
    </row>
    <row r="12" spans="2:19" ht="15" customHeight="1"/>
    <row r="13" spans="2:19" ht="15" customHeight="1"/>
    <row r="14" spans="2:19" ht="15" customHeight="1">
      <c r="E14" s="951" t="s">
        <v>440</v>
      </c>
      <c r="F14" s="769"/>
      <c r="G14" s="1" t="s">
        <v>363</v>
      </c>
      <c r="Q14" s="790" t="s">
        <v>441</v>
      </c>
    </row>
    <row r="15" spans="2:19" ht="15.95" customHeight="1">
      <c r="B15" s="1004" t="s">
        <v>483</v>
      </c>
      <c r="C15" s="1004"/>
      <c r="D15" s="1004"/>
      <c r="E15" s="1004"/>
      <c r="F15" s="1004"/>
      <c r="G15" s="1004"/>
      <c r="H15" s="1004"/>
      <c r="I15" s="1004"/>
      <c r="J15" s="1004"/>
      <c r="K15" s="1004"/>
      <c r="L15" s="1004"/>
      <c r="M15" s="1004"/>
      <c r="N15" s="1004"/>
      <c r="O15" s="1004"/>
    </row>
    <row r="16" spans="2:19" ht="15.95" customHeight="1">
      <c r="G16" s="823" t="s">
        <v>429</v>
      </c>
      <c r="H16" s="769"/>
      <c r="I16" s="1" t="s">
        <v>364</v>
      </c>
      <c r="Q16" s="790" t="s">
        <v>442</v>
      </c>
    </row>
    <row r="17" spans="2:18" ht="12" customHeight="1"/>
    <row r="18" spans="2:18" ht="15.95" customHeight="1"/>
    <row r="19" spans="2:18" ht="81" customHeight="1">
      <c r="B19" s="1001" t="s">
        <v>476</v>
      </c>
      <c r="C19" s="1002"/>
      <c r="D19" s="1002"/>
      <c r="E19" s="1002"/>
      <c r="F19" s="1002"/>
      <c r="G19" s="1002"/>
      <c r="H19" s="1002"/>
      <c r="I19" s="1002"/>
      <c r="J19" s="1002"/>
      <c r="K19" s="1002"/>
      <c r="L19" s="1002"/>
      <c r="M19" s="1002"/>
      <c r="N19" s="1002"/>
      <c r="O19" s="1002"/>
      <c r="P19" s="446"/>
      <c r="Q19" s="1003" t="s">
        <v>477</v>
      </c>
      <c r="R19" s="1003"/>
    </row>
    <row r="20" spans="2:18" ht="15" customHeight="1">
      <c r="B20" s="1" t="s">
        <v>5</v>
      </c>
      <c r="Q20" s="791"/>
      <c r="R20" s="792"/>
    </row>
    <row r="21" spans="2:18">
      <c r="H21" s="1" t="s">
        <v>6</v>
      </c>
      <c r="Q21" s="793"/>
    </row>
    <row r="22" spans="2:18">
      <c r="Q22" s="793"/>
    </row>
    <row r="23" spans="2:18">
      <c r="B23" s="1" t="s">
        <v>7</v>
      </c>
      <c r="E23" s="1008" t="s">
        <v>443</v>
      </c>
      <c r="F23" s="1008"/>
      <c r="G23" s="1008"/>
      <c r="H23" s="1008"/>
      <c r="I23" s="1008"/>
      <c r="J23" s="1008"/>
      <c r="K23" s="1008"/>
      <c r="L23" s="1008"/>
      <c r="M23" s="1008"/>
      <c r="Q23" s="790" t="s">
        <v>444</v>
      </c>
    </row>
    <row r="24" spans="2:18">
      <c r="E24" s="1007"/>
      <c r="F24" s="1007"/>
      <c r="G24" s="1007"/>
      <c r="H24" s="1007"/>
      <c r="I24" s="1007"/>
      <c r="J24" s="1007"/>
      <c r="K24" s="1007"/>
      <c r="L24" s="1007"/>
      <c r="Q24" s="790" t="s">
        <v>341</v>
      </c>
    </row>
    <row r="25" spans="2:18">
      <c r="Q25" s="790"/>
    </row>
    <row r="26" spans="2:18">
      <c r="B26" s="1" t="s">
        <v>365</v>
      </c>
      <c r="E26" s="445"/>
      <c r="Q26" s="790"/>
    </row>
    <row r="27" spans="2:18">
      <c r="B27" s="1" t="s">
        <v>366</v>
      </c>
      <c r="C27" s="1" t="str">
        <f>IF(G16="","",G16)</f>
        <v>令和</v>
      </c>
      <c r="D27" s="727" t="str">
        <f>IF(H16="","",H16)</f>
        <v/>
      </c>
      <c r="E27" s="445" t="s">
        <v>564</v>
      </c>
      <c r="Q27" s="790"/>
    </row>
    <row r="28" spans="2:18" ht="61.7" customHeight="1">
      <c r="B28" s="1005" t="s">
        <v>478</v>
      </c>
      <c r="C28" s="1005"/>
      <c r="D28" s="1005"/>
      <c r="E28" s="1005"/>
      <c r="F28" s="1005"/>
      <c r="G28" s="1005"/>
      <c r="H28" s="1005"/>
      <c r="I28" s="1005"/>
      <c r="J28" s="1005"/>
      <c r="K28" s="1005"/>
      <c r="L28" s="1005"/>
      <c r="M28" s="1005"/>
      <c r="N28" s="1005"/>
    </row>
    <row r="29" spans="2:18" ht="42" customHeight="1">
      <c r="B29" s="1005" t="s">
        <v>430</v>
      </c>
      <c r="C29" s="1005"/>
      <c r="D29" s="1005"/>
      <c r="E29" s="1005"/>
      <c r="F29" s="1005"/>
      <c r="G29" s="1005"/>
      <c r="H29" s="1005"/>
      <c r="I29" s="1005"/>
      <c r="J29" s="1005"/>
      <c r="K29" s="1005"/>
      <c r="L29" s="1005"/>
      <c r="M29" s="1005"/>
      <c r="N29" s="1005"/>
    </row>
    <row r="31" spans="2:18" ht="15.95" customHeight="1">
      <c r="B31" s="940" t="s">
        <v>475</v>
      </c>
    </row>
    <row r="32" spans="2:18">
      <c r="B32" s="940" t="s">
        <v>471</v>
      </c>
    </row>
    <row r="33" spans="2:2">
      <c r="B33" s="940" t="s">
        <v>472</v>
      </c>
    </row>
    <row r="34" spans="2:2">
      <c r="B34" s="940" t="s">
        <v>473</v>
      </c>
    </row>
    <row r="35" spans="2:2">
      <c r="B35" s="940" t="s">
        <v>518</v>
      </c>
    </row>
    <row r="36" spans="2:2">
      <c r="B36" s="940"/>
    </row>
    <row r="38" spans="2:2">
      <c r="B38" s="1" t="s">
        <v>474</v>
      </c>
    </row>
  </sheetData>
  <sheetProtection formatCells="0" formatColumns="0" formatRows="0" insertColumns="0" insertRows="0" deleteColumns="0" deleteRows="0" selectLockedCells="1"/>
  <mergeCells count="12">
    <mergeCell ref="B28:N28"/>
    <mergeCell ref="B29:N29"/>
    <mergeCell ref="J9:O9"/>
    <mergeCell ref="J10:O10"/>
    <mergeCell ref="E24:L24"/>
    <mergeCell ref="E23:M23"/>
    <mergeCell ref="L4:O4"/>
    <mergeCell ref="J11:O11"/>
    <mergeCell ref="L3:O3"/>
    <mergeCell ref="B19:O19"/>
    <mergeCell ref="Q19:R19"/>
    <mergeCell ref="B15:O15"/>
  </mergeCells>
  <phoneticPr fontId="2"/>
  <dataValidations count="2">
    <dataValidation type="list" allowBlank="1" showInputMessage="1" sqref="G16" xr:uid="{00000000-0002-0000-0200-000002000000}">
      <formula1>"平成,令和"</formula1>
    </dataValidation>
    <dataValidation type="list" allowBlank="1" showInputMessage="1" showErrorMessage="1" sqref="E23" xr:uid="{43B0D443-443A-46F6-8803-1348C7EC37F9}">
      <formula1>"ZEB実現に向けた先進的省エネルギー建築物実証事業,レジリエンス強化型ZEB実証事業"</formula1>
    </dataValidation>
  </dataValidations>
  <printOptions horizontalCentered="1"/>
  <pageMargins left="0.23622047244094491" right="0.23622047244094491"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U76"/>
  <sheetViews>
    <sheetView view="pageBreakPreview" topLeftCell="A5" zoomScaleNormal="160" zoomScaleSheetLayoutView="100" zoomScalePageLayoutView="150" workbookViewId="0">
      <selection activeCell="N23" sqref="N23"/>
    </sheetView>
  </sheetViews>
  <sheetFormatPr defaultColWidth="12.59765625" defaultRowHeight="14.25"/>
  <cols>
    <col min="1" max="1" width="1.3984375" style="3" customWidth="1"/>
    <col min="2" max="3" width="2.69921875" style="3" customWidth="1"/>
    <col min="4" max="4" width="5.3984375" style="3" customWidth="1"/>
    <col min="5" max="6" width="4.8984375" style="3" customWidth="1"/>
    <col min="7" max="7" width="5.09765625" style="3" customWidth="1"/>
    <col min="8" max="8" width="4.8984375" style="3" customWidth="1"/>
    <col min="9" max="12" width="5.3984375" style="3" customWidth="1"/>
    <col min="13" max="14" width="4.69921875" style="3" customWidth="1"/>
    <col min="15" max="15" width="4.8984375" style="3" customWidth="1"/>
    <col min="16" max="16" width="5.09765625" style="3" customWidth="1"/>
    <col min="17" max="18" width="12.59765625" style="3" customWidth="1"/>
    <col min="19" max="16384" width="12.59765625" style="3"/>
  </cols>
  <sheetData>
    <row r="1" spans="1:21" ht="21" customHeight="1">
      <c r="B1" s="7" t="s">
        <v>415</v>
      </c>
      <c r="C1" s="7"/>
      <c r="P1" s="721">
        <f>事業報告書!$J$10</f>
        <v>0</v>
      </c>
    </row>
    <row r="2" spans="1:21" ht="27" customHeight="1">
      <c r="B2" s="1056" t="s">
        <v>481</v>
      </c>
      <c r="C2" s="1056"/>
      <c r="D2" s="1056"/>
      <c r="E2" s="1056"/>
      <c r="F2" s="1056"/>
      <c r="G2" s="1056"/>
      <c r="H2" s="1056"/>
      <c r="I2" s="1056"/>
      <c r="J2" s="1056"/>
      <c r="K2" s="1056"/>
      <c r="L2" s="1056"/>
      <c r="M2" s="1056"/>
      <c r="N2" s="1056"/>
      <c r="O2" s="1056"/>
      <c r="P2" s="1056"/>
      <c r="Q2" s="917" t="s">
        <v>414</v>
      </c>
      <c r="T2" s="784"/>
      <c r="U2" s="785"/>
    </row>
    <row r="3" spans="1:21" ht="14.25" customHeight="1">
      <c r="A3" s="8"/>
    </row>
    <row r="4" spans="1:21" ht="24.95" customHeight="1">
      <c r="B4" s="824"/>
      <c r="C4" s="824" t="s">
        <v>358</v>
      </c>
      <c r="D4" s="824"/>
      <c r="E4" s="824"/>
      <c r="F4" s="825" t="s">
        <v>433</v>
      </c>
      <c r="G4" s="916"/>
      <c r="H4" s="826" t="s">
        <v>404</v>
      </c>
      <c r="I4" s="824"/>
      <c r="J4" s="824"/>
      <c r="K4" s="824"/>
      <c r="L4" s="824"/>
      <c r="M4" s="824"/>
      <c r="N4" s="824"/>
      <c r="O4" s="824"/>
      <c r="P4" s="824"/>
      <c r="Q4" s="917" t="s">
        <v>445</v>
      </c>
    </row>
    <row r="5" spans="1:21" ht="14.25" customHeight="1" thickBot="1"/>
    <row r="6" spans="1:21" s="64" customFormat="1" ht="19.5" customHeight="1" thickBot="1">
      <c r="B6" s="559"/>
      <c r="C6" s="560"/>
      <c r="D6" s="560"/>
      <c r="E6" s="1024" t="s">
        <v>149</v>
      </c>
      <c r="F6" s="1026"/>
      <c r="G6" s="1024" t="s">
        <v>150</v>
      </c>
      <c r="H6" s="1025"/>
      <c r="I6" s="1025"/>
      <c r="J6" s="1025"/>
      <c r="K6" s="1025"/>
      <c r="L6" s="1025"/>
      <c r="M6" s="1025"/>
      <c r="N6" s="1025"/>
      <c r="O6" s="1025"/>
      <c r="P6" s="1026"/>
      <c r="Q6" s="3"/>
    </row>
    <row r="7" spans="1:21" s="64" customFormat="1" ht="17.25" customHeight="1">
      <c r="B7" s="1024" t="s">
        <v>155</v>
      </c>
      <c r="C7" s="1025"/>
      <c r="D7" s="1025"/>
      <c r="E7" s="1041" t="s">
        <v>311</v>
      </c>
      <c r="F7" s="1026"/>
      <c r="G7" s="1044" t="s">
        <v>151</v>
      </c>
      <c r="H7" s="1033"/>
      <c r="I7" s="1033"/>
      <c r="J7" s="1033" t="s">
        <v>152</v>
      </c>
      <c r="K7" s="1033"/>
      <c r="L7" s="1033"/>
      <c r="M7" s="1033" t="s">
        <v>153</v>
      </c>
      <c r="N7" s="1033"/>
      <c r="O7" s="1033" t="s">
        <v>154</v>
      </c>
      <c r="P7" s="1045"/>
      <c r="Q7" s="3"/>
    </row>
    <row r="8" spans="1:21" s="64" customFormat="1" ht="15.95" customHeight="1">
      <c r="B8" s="1027"/>
      <c r="C8" s="1028"/>
      <c r="D8" s="1028"/>
      <c r="E8" s="1042"/>
      <c r="F8" s="1043"/>
      <c r="G8" s="1039" t="s">
        <v>320</v>
      </c>
      <c r="H8" s="1040"/>
      <c r="I8" s="1040"/>
      <c r="J8" s="1040" t="s">
        <v>323</v>
      </c>
      <c r="K8" s="1040"/>
      <c r="L8" s="1040"/>
      <c r="M8" s="1040" t="s">
        <v>324</v>
      </c>
      <c r="N8" s="1040"/>
      <c r="O8" s="1040" t="s">
        <v>325</v>
      </c>
      <c r="P8" s="1046"/>
      <c r="Q8" s="3"/>
    </row>
    <row r="9" spans="1:21" s="64" customFormat="1" ht="39.950000000000003" customHeight="1">
      <c r="B9" s="1027"/>
      <c r="C9" s="1028"/>
      <c r="D9" s="1028"/>
      <c r="E9" s="1051" t="s">
        <v>536</v>
      </c>
      <c r="F9" s="1053" t="s">
        <v>326</v>
      </c>
      <c r="G9" s="1049" t="s">
        <v>537</v>
      </c>
      <c r="H9" s="1047" t="s">
        <v>553</v>
      </c>
      <c r="I9" s="454" t="s">
        <v>327</v>
      </c>
      <c r="J9" s="454" t="s">
        <v>328</v>
      </c>
      <c r="K9" s="454" t="s">
        <v>329</v>
      </c>
      <c r="L9" s="454" t="s">
        <v>330</v>
      </c>
      <c r="M9" s="454" t="s">
        <v>331</v>
      </c>
      <c r="N9" s="454" t="s">
        <v>332</v>
      </c>
      <c r="O9" s="454" t="s">
        <v>335</v>
      </c>
      <c r="P9" s="461" t="s">
        <v>342</v>
      </c>
      <c r="Q9" s="3"/>
    </row>
    <row r="10" spans="1:21" s="64" customFormat="1" ht="20.45" customHeight="1" thickBot="1">
      <c r="B10" s="1030"/>
      <c r="C10" s="1031"/>
      <c r="D10" s="1031"/>
      <c r="E10" s="1052"/>
      <c r="F10" s="1054"/>
      <c r="G10" s="1050"/>
      <c r="H10" s="1048"/>
      <c r="I10" s="424" t="s">
        <v>334</v>
      </c>
      <c r="J10" s="440" t="s">
        <v>156</v>
      </c>
      <c r="K10" s="440" t="s">
        <v>157</v>
      </c>
      <c r="L10" s="440" t="s">
        <v>158</v>
      </c>
      <c r="M10" s="424" t="s">
        <v>253</v>
      </c>
      <c r="N10" s="424" t="s">
        <v>333</v>
      </c>
      <c r="O10" s="424" t="s">
        <v>336</v>
      </c>
      <c r="P10" s="425" t="s">
        <v>337</v>
      </c>
      <c r="Q10" s="3"/>
    </row>
    <row r="11" spans="1:21" s="64" customFormat="1" ht="26.25" customHeight="1">
      <c r="B11" s="1034" t="s">
        <v>433</v>
      </c>
      <c r="C11" s="1012">
        <f>G4</f>
        <v>0</v>
      </c>
      <c r="D11" s="462" t="s">
        <v>321</v>
      </c>
      <c r="E11" s="426">
        <f t="shared" ref="E11:E22" si="0">$E$23/12</f>
        <v>0</v>
      </c>
      <c r="F11" s="427">
        <f>E11*$F$24</f>
        <v>0</v>
      </c>
      <c r="G11" s="426">
        <f>'月別実績（1回目）'!E239</f>
        <v>0</v>
      </c>
      <c r="H11" s="421">
        <f>'月別実績（1回目）'!E$149</f>
        <v>0</v>
      </c>
      <c r="I11" s="422">
        <f t="shared" ref="I11:I22" si="1">G11-H11</f>
        <v>0</v>
      </c>
      <c r="J11" s="423">
        <f>G11*$F$24</f>
        <v>0</v>
      </c>
      <c r="K11" s="423">
        <f t="shared" ref="K11:K23" si="2">H11*$F$24</f>
        <v>0</v>
      </c>
      <c r="L11" s="423">
        <f t="shared" ref="L11:L23" si="3">I11*$F$24</f>
        <v>0</v>
      </c>
      <c r="M11" s="772">
        <f>F11-J11</f>
        <v>0</v>
      </c>
      <c r="N11" s="772">
        <f t="shared" ref="N11:N23" si="4">F11-L11</f>
        <v>0</v>
      </c>
      <c r="O11" s="985" t="e">
        <f>ROUNDDOWN(M11/F11,3)</f>
        <v>#DIV/0!</v>
      </c>
      <c r="P11" s="986" t="e">
        <f>ROUNDDOWN(N11/F11,3)</f>
        <v>#DIV/0!</v>
      </c>
      <c r="Q11" s="3"/>
    </row>
    <row r="12" spans="1:21" s="64" customFormat="1" ht="26.25" customHeight="1">
      <c r="B12" s="1035"/>
      <c r="C12" s="1013"/>
      <c r="D12" s="463" t="s">
        <v>312</v>
      </c>
      <c r="E12" s="428">
        <f t="shared" si="0"/>
        <v>0</v>
      </c>
      <c r="F12" s="427">
        <f t="shared" ref="F12:F22" si="5">E12*$F$24</f>
        <v>0</v>
      </c>
      <c r="G12" s="428">
        <f>'月別実績（1回目）'!F239</f>
        <v>0</v>
      </c>
      <c r="H12" s="409">
        <f>'月別実績（1回目）'!F$149</f>
        <v>0</v>
      </c>
      <c r="I12" s="410">
        <f t="shared" si="1"/>
        <v>0</v>
      </c>
      <c r="J12" s="411">
        <f>G12*$F$24</f>
        <v>0</v>
      </c>
      <c r="K12" s="411">
        <f t="shared" si="2"/>
        <v>0</v>
      </c>
      <c r="L12" s="411">
        <f t="shared" si="3"/>
        <v>0</v>
      </c>
      <c r="M12" s="774">
        <f t="shared" ref="M12:M23" si="6">F12-J12</f>
        <v>0</v>
      </c>
      <c r="N12" s="774">
        <f t="shared" si="4"/>
        <v>0</v>
      </c>
      <c r="O12" s="981" t="e">
        <f>ROUNDDOWN(M12/F12,3)</f>
        <v>#DIV/0!</v>
      </c>
      <c r="P12" s="982" t="e">
        <f>ROUNDDOWN(N12/F12,3)</f>
        <v>#DIV/0!</v>
      </c>
      <c r="Q12" s="3"/>
    </row>
    <row r="13" spans="1:21" s="64" customFormat="1" ht="26.25" customHeight="1">
      <c r="B13" s="1035"/>
      <c r="C13" s="1013"/>
      <c r="D13" s="463" t="s">
        <v>313</v>
      </c>
      <c r="E13" s="428">
        <f t="shared" si="0"/>
        <v>0</v>
      </c>
      <c r="F13" s="427">
        <f t="shared" si="5"/>
        <v>0</v>
      </c>
      <c r="G13" s="428">
        <f>'月別実績（1回目）'!G239</f>
        <v>0</v>
      </c>
      <c r="H13" s="409">
        <f>'月別実績（1回目）'!G149</f>
        <v>0</v>
      </c>
      <c r="I13" s="410">
        <f t="shared" si="1"/>
        <v>0</v>
      </c>
      <c r="J13" s="411">
        <f t="shared" ref="J13:J22" si="7">G13*$F$24</f>
        <v>0</v>
      </c>
      <c r="K13" s="411">
        <f t="shared" si="2"/>
        <v>0</v>
      </c>
      <c r="L13" s="411">
        <f t="shared" si="3"/>
        <v>0</v>
      </c>
      <c r="M13" s="774">
        <f t="shared" si="6"/>
        <v>0</v>
      </c>
      <c r="N13" s="774">
        <f t="shared" si="4"/>
        <v>0</v>
      </c>
      <c r="O13" s="981" t="e">
        <f t="shared" ref="O13:O22" si="8">ROUNDDOWN(M13/F13,3)</f>
        <v>#DIV/0!</v>
      </c>
      <c r="P13" s="982" t="e">
        <f t="shared" ref="P13:P22" si="9">ROUNDDOWN(N13/F13,3)</f>
        <v>#DIV/0!</v>
      </c>
      <c r="Q13" s="3"/>
    </row>
    <row r="14" spans="1:21" s="64" customFormat="1" ht="26.25" customHeight="1">
      <c r="B14" s="1035"/>
      <c r="C14" s="1013"/>
      <c r="D14" s="463" t="s">
        <v>314</v>
      </c>
      <c r="E14" s="428">
        <f t="shared" si="0"/>
        <v>0</v>
      </c>
      <c r="F14" s="427">
        <f t="shared" si="5"/>
        <v>0</v>
      </c>
      <c r="G14" s="428">
        <f>'月別実績（1回目）'!H239</f>
        <v>0</v>
      </c>
      <c r="H14" s="409">
        <f>'月別実績（1回目）'!H149</f>
        <v>0</v>
      </c>
      <c r="I14" s="410">
        <f t="shared" si="1"/>
        <v>0</v>
      </c>
      <c r="J14" s="411">
        <f t="shared" si="7"/>
        <v>0</v>
      </c>
      <c r="K14" s="411">
        <f t="shared" si="2"/>
        <v>0</v>
      </c>
      <c r="L14" s="411">
        <f t="shared" si="3"/>
        <v>0</v>
      </c>
      <c r="M14" s="774">
        <f t="shared" si="6"/>
        <v>0</v>
      </c>
      <c r="N14" s="774">
        <f t="shared" si="4"/>
        <v>0</v>
      </c>
      <c r="O14" s="981" t="e">
        <f t="shared" si="8"/>
        <v>#DIV/0!</v>
      </c>
      <c r="P14" s="982" t="e">
        <f t="shared" si="9"/>
        <v>#DIV/0!</v>
      </c>
      <c r="Q14" s="3"/>
    </row>
    <row r="15" spans="1:21" s="64" customFormat="1" ht="26.25" customHeight="1">
      <c r="B15" s="1035"/>
      <c r="C15" s="1013"/>
      <c r="D15" s="463" t="s">
        <v>315</v>
      </c>
      <c r="E15" s="428">
        <f t="shared" si="0"/>
        <v>0</v>
      </c>
      <c r="F15" s="427">
        <f t="shared" si="5"/>
        <v>0</v>
      </c>
      <c r="G15" s="428">
        <f>'月別実績（1回目）'!I239</f>
        <v>0</v>
      </c>
      <c r="H15" s="409">
        <f>'月別実績（1回目）'!I149</f>
        <v>0</v>
      </c>
      <c r="I15" s="410">
        <f t="shared" si="1"/>
        <v>0</v>
      </c>
      <c r="J15" s="411">
        <f t="shared" si="7"/>
        <v>0</v>
      </c>
      <c r="K15" s="411">
        <f t="shared" si="2"/>
        <v>0</v>
      </c>
      <c r="L15" s="411">
        <f t="shared" si="3"/>
        <v>0</v>
      </c>
      <c r="M15" s="774">
        <f t="shared" si="6"/>
        <v>0</v>
      </c>
      <c r="N15" s="774">
        <f t="shared" si="4"/>
        <v>0</v>
      </c>
      <c r="O15" s="981" t="e">
        <f t="shared" si="8"/>
        <v>#DIV/0!</v>
      </c>
      <c r="P15" s="982" t="e">
        <f t="shared" si="9"/>
        <v>#DIV/0!</v>
      </c>
      <c r="Q15" s="3"/>
    </row>
    <row r="16" spans="1:21" s="64" customFormat="1" ht="26.25" customHeight="1">
      <c r="B16" s="1035"/>
      <c r="C16" s="1013"/>
      <c r="D16" s="463" t="s">
        <v>316</v>
      </c>
      <c r="E16" s="428">
        <f t="shared" si="0"/>
        <v>0</v>
      </c>
      <c r="F16" s="427">
        <f t="shared" si="5"/>
        <v>0</v>
      </c>
      <c r="G16" s="428">
        <f>'月別実績（1回目）'!J239</f>
        <v>0</v>
      </c>
      <c r="H16" s="409">
        <f>'月別実績（1回目）'!J149</f>
        <v>0</v>
      </c>
      <c r="I16" s="410">
        <f t="shared" si="1"/>
        <v>0</v>
      </c>
      <c r="J16" s="411">
        <f t="shared" si="7"/>
        <v>0</v>
      </c>
      <c r="K16" s="411">
        <f t="shared" si="2"/>
        <v>0</v>
      </c>
      <c r="L16" s="411">
        <f t="shared" si="3"/>
        <v>0</v>
      </c>
      <c r="M16" s="774">
        <f t="shared" si="6"/>
        <v>0</v>
      </c>
      <c r="N16" s="774">
        <f t="shared" si="4"/>
        <v>0</v>
      </c>
      <c r="O16" s="981" t="e">
        <f t="shared" si="8"/>
        <v>#DIV/0!</v>
      </c>
      <c r="P16" s="982" t="e">
        <f t="shared" si="9"/>
        <v>#DIV/0!</v>
      </c>
      <c r="Q16" s="3"/>
    </row>
    <row r="17" spans="2:17" s="64" customFormat="1" ht="26.25" customHeight="1">
      <c r="B17" s="1035"/>
      <c r="C17" s="1013"/>
      <c r="D17" s="463" t="s">
        <v>317</v>
      </c>
      <c r="E17" s="428">
        <f t="shared" si="0"/>
        <v>0</v>
      </c>
      <c r="F17" s="427">
        <f t="shared" si="5"/>
        <v>0</v>
      </c>
      <c r="G17" s="428">
        <f>'月別実績（1回目）'!K239</f>
        <v>0</v>
      </c>
      <c r="H17" s="409">
        <f>'月別実績（1回目）'!K149</f>
        <v>0</v>
      </c>
      <c r="I17" s="410">
        <f t="shared" si="1"/>
        <v>0</v>
      </c>
      <c r="J17" s="411">
        <f t="shared" si="7"/>
        <v>0</v>
      </c>
      <c r="K17" s="411">
        <f t="shared" si="2"/>
        <v>0</v>
      </c>
      <c r="L17" s="411">
        <f t="shared" si="3"/>
        <v>0</v>
      </c>
      <c r="M17" s="774">
        <f t="shared" si="6"/>
        <v>0</v>
      </c>
      <c r="N17" s="774">
        <f t="shared" si="4"/>
        <v>0</v>
      </c>
      <c r="O17" s="981" t="e">
        <f t="shared" si="8"/>
        <v>#DIV/0!</v>
      </c>
      <c r="P17" s="982" t="e">
        <f t="shared" si="9"/>
        <v>#DIV/0!</v>
      </c>
      <c r="Q17" s="3"/>
    </row>
    <row r="18" spans="2:17" s="64" customFormat="1" ht="26.25" customHeight="1">
      <c r="B18" s="1035"/>
      <c r="C18" s="1013"/>
      <c r="D18" s="463" t="s">
        <v>265</v>
      </c>
      <c r="E18" s="428">
        <f t="shared" si="0"/>
        <v>0</v>
      </c>
      <c r="F18" s="427">
        <f t="shared" si="5"/>
        <v>0</v>
      </c>
      <c r="G18" s="428">
        <f>'月別実績（1回目）'!L239</f>
        <v>0</v>
      </c>
      <c r="H18" s="409">
        <f>'月別実績（1回目）'!L149</f>
        <v>0</v>
      </c>
      <c r="I18" s="410">
        <f t="shared" si="1"/>
        <v>0</v>
      </c>
      <c r="J18" s="411">
        <f t="shared" si="7"/>
        <v>0</v>
      </c>
      <c r="K18" s="411">
        <f t="shared" si="2"/>
        <v>0</v>
      </c>
      <c r="L18" s="411">
        <f t="shared" si="3"/>
        <v>0</v>
      </c>
      <c r="M18" s="774">
        <f t="shared" si="6"/>
        <v>0</v>
      </c>
      <c r="N18" s="774">
        <f t="shared" si="4"/>
        <v>0</v>
      </c>
      <c r="O18" s="981" t="e">
        <f t="shared" si="8"/>
        <v>#DIV/0!</v>
      </c>
      <c r="P18" s="982" t="e">
        <f t="shared" si="9"/>
        <v>#DIV/0!</v>
      </c>
      <c r="Q18" s="3"/>
    </row>
    <row r="19" spans="2:17" s="64" customFormat="1" ht="26.25" customHeight="1">
      <c r="B19" s="1036"/>
      <c r="C19" s="1014"/>
      <c r="D19" s="463" t="s">
        <v>266</v>
      </c>
      <c r="E19" s="428">
        <f t="shared" si="0"/>
        <v>0</v>
      </c>
      <c r="F19" s="427">
        <f t="shared" si="5"/>
        <v>0</v>
      </c>
      <c r="G19" s="428">
        <f>'月別実績（1回目）'!M239</f>
        <v>0</v>
      </c>
      <c r="H19" s="409">
        <f>'月別実績（1回目）'!M149</f>
        <v>0</v>
      </c>
      <c r="I19" s="410">
        <f t="shared" si="1"/>
        <v>0</v>
      </c>
      <c r="J19" s="411">
        <f t="shared" si="7"/>
        <v>0</v>
      </c>
      <c r="K19" s="411">
        <f t="shared" si="2"/>
        <v>0</v>
      </c>
      <c r="L19" s="411">
        <f t="shared" si="3"/>
        <v>0</v>
      </c>
      <c r="M19" s="774">
        <f t="shared" si="6"/>
        <v>0</v>
      </c>
      <c r="N19" s="774">
        <f t="shared" si="4"/>
        <v>0</v>
      </c>
      <c r="O19" s="981" t="e">
        <f t="shared" si="8"/>
        <v>#DIV/0!</v>
      </c>
      <c r="P19" s="982" t="e">
        <f t="shared" si="9"/>
        <v>#DIV/0!</v>
      </c>
      <c r="Q19" s="3"/>
    </row>
    <row r="20" spans="2:17" s="64" customFormat="1" ht="26.25" customHeight="1">
      <c r="B20" s="1055" t="s">
        <v>433</v>
      </c>
      <c r="C20" s="1016">
        <f>C11+1</f>
        <v>1</v>
      </c>
      <c r="D20" s="463" t="s">
        <v>322</v>
      </c>
      <c r="E20" s="428">
        <f t="shared" si="0"/>
        <v>0</v>
      </c>
      <c r="F20" s="427">
        <f t="shared" si="5"/>
        <v>0</v>
      </c>
      <c r="G20" s="428">
        <f>'月別実績（1回目）'!N239</f>
        <v>0</v>
      </c>
      <c r="H20" s="409">
        <f>'月別実績（1回目）'!N149</f>
        <v>0</v>
      </c>
      <c r="I20" s="410">
        <f t="shared" si="1"/>
        <v>0</v>
      </c>
      <c r="J20" s="411">
        <f t="shared" si="7"/>
        <v>0</v>
      </c>
      <c r="K20" s="411">
        <f t="shared" si="2"/>
        <v>0</v>
      </c>
      <c r="L20" s="411">
        <f t="shared" si="3"/>
        <v>0</v>
      </c>
      <c r="M20" s="774">
        <f t="shared" si="6"/>
        <v>0</v>
      </c>
      <c r="N20" s="774">
        <f t="shared" si="4"/>
        <v>0</v>
      </c>
      <c r="O20" s="981" t="e">
        <f t="shared" si="8"/>
        <v>#DIV/0!</v>
      </c>
      <c r="P20" s="982" t="e">
        <f t="shared" si="9"/>
        <v>#DIV/0!</v>
      </c>
      <c r="Q20" s="3"/>
    </row>
    <row r="21" spans="2:17" s="64" customFormat="1" ht="26.25" customHeight="1">
      <c r="B21" s="1035"/>
      <c r="C21" s="1013"/>
      <c r="D21" s="463" t="s">
        <v>318</v>
      </c>
      <c r="E21" s="428">
        <f t="shared" si="0"/>
        <v>0</v>
      </c>
      <c r="F21" s="427">
        <f t="shared" si="5"/>
        <v>0</v>
      </c>
      <c r="G21" s="428">
        <f>'月別実績（1回目）'!O239</f>
        <v>0</v>
      </c>
      <c r="H21" s="409">
        <f>'月別実績（1回目）'!O149</f>
        <v>0</v>
      </c>
      <c r="I21" s="410">
        <f t="shared" si="1"/>
        <v>0</v>
      </c>
      <c r="J21" s="411">
        <f t="shared" si="7"/>
        <v>0</v>
      </c>
      <c r="K21" s="411">
        <f t="shared" si="2"/>
        <v>0</v>
      </c>
      <c r="L21" s="411">
        <f t="shared" si="3"/>
        <v>0</v>
      </c>
      <c r="M21" s="774">
        <f t="shared" si="6"/>
        <v>0</v>
      </c>
      <c r="N21" s="774">
        <f t="shared" si="4"/>
        <v>0</v>
      </c>
      <c r="O21" s="981" t="e">
        <f t="shared" si="8"/>
        <v>#DIV/0!</v>
      </c>
      <c r="P21" s="982" t="e">
        <f t="shared" si="9"/>
        <v>#DIV/0!</v>
      </c>
      <c r="Q21" s="3"/>
    </row>
    <row r="22" spans="2:17" s="64" customFormat="1" ht="26.25" customHeight="1" thickBot="1">
      <c r="B22" s="1038"/>
      <c r="C22" s="1017"/>
      <c r="D22" s="464" t="s">
        <v>319</v>
      </c>
      <c r="E22" s="429">
        <f t="shared" si="0"/>
        <v>0</v>
      </c>
      <c r="F22" s="427">
        <f t="shared" si="5"/>
        <v>0</v>
      </c>
      <c r="G22" s="429">
        <f>'月別実績（1回目）'!P239</f>
        <v>0</v>
      </c>
      <c r="H22" s="430">
        <f>'月別実績（1回目）'!P149</f>
        <v>0</v>
      </c>
      <c r="I22" s="431">
        <f t="shared" si="1"/>
        <v>0</v>
      </c>
      <c r="J22" s="432">
        <f t="shared" si="7"/>
        <v>0</v>
      </c>
      <c r="K22" s="432">
        <f t="shared" si="2"/>
        <v>0</v>
      </c>
      <c r="L22" s="432">
        <f t="shared" si="3"/>
        <v>0</v>
      </c>
      <c r="M22" s="776">
        <f t="shared" si="6"/>
        <v>0</v>
      </c>
      <c r="N22" s="776">
        <f t="shared" si="4"/>
        <v>0</v>
      </c>
      <c r="O22" s="981" t="e">
        <f t="shared" si="8"/>
        <v>#DIV/0!</v>
      </c>
      <c r="P22" s="982" t="e">
        <f t="shared" si="9"/>
        <v>#DIV/0!</v>
      </c>
      <c r="Q22" s="3"/>
    </row>
    <row r="23" spans="2:17" s="64" customFormat="1" ht="26.25" customHeight="1" thickBot="1">
      <c r="B23" s="1021" t="s">
        <v>159</v>
      </c>
      <c r="C23" s="1022"/>
      <c r="D23" s="1023"/>
      <c r="E23" s="433">
        <f>実績評価!I35</f>
        <v>0</v>
      </c>
      <c r="F23" s="434">
        <f>E23*$F$24</f>
        <v>0</v>
      </c>
      <c r="G23" s="433">
        <f>SUM(G11:G22)</f>
        <v>0</v>
      </c>
      <c r="H23" s="433">
        <f>SUM(H11:H22)</f>
        <v>0</v>
      </c>
      <c r="I23" s="436">
        <f>G23-H23</f>
        <v>0</v>
      </c>
      <c r="J23" s="437">
        <f>G23*$F$24</f>
        <v>0</v>
      </c>
      <c r="K23" s="437">
        <f t="shared" si="2"/>
        <v>0</v>
      </c>
      <c r="L23" s="437">
        <f t="shared" si="3"/>
        <v>0</v>
      </c>
      <c r="M23" s="777">
        <f t="shared" si="6"/>
        <v>0</v>
      </c>
      <c r="N23" s="777">
        <f t="shared" si="4"/>
        <v>0</v>
      </c>
      <c r="O23" s="983" t="e">
        <f>ROUNDDOWN(M23/F23,3)</f>
        <v>#DIV/0!</v>
      </c>
      <c r="P23" s="984" t="e">
        <f>ROUNDDOWN(N23/F23,3)</f>
        <v>#DIV/0!</v>
      </c>
      <c r="Q23" s="3"/>
    </row>
    <row r="24" spans="2:17" s="64" customFormat="1" ht="20.25" customHeight="1">
      <c r="B24" s="1058" t="s">
        <v>243</v>
      </c>
      <c r="C24" s="1058"/>
      <c r="D24" s="1058"/>
      <c r="E24" s="1058"/>
      <c r="F24" s="412">
        <f>実績評価!H41</f>
        <v>5.8000000000000003E-2</v>
      </c>
      <c r="G24" s="1015" t="s">
        <v>310</v>
      </c>
      <c r="H24" s="1015"/>
      <c r="I24" s="415"/>
      <c r="J24" s="416"/>
      <c r="K24" s="416"/>
      <c r="L24" s="416"/>
      <c r="M24" s="416"/>
      <c r="N24" s="416"/>
      <c r="O24" s="417"/>
      <c r="P24" s="417"/>
      <c r="Q24" s="3"/>
    </row>
    <row r="25" spans="2:17" s="64" customFormat="1" ht="20.25" customHeight="1">
      <c r="F25" s="987"/>
      <c r="I25" s="415"/>
      <c r="J25" s="416"/>
      <c r="K25" s="416"/>
      <c r="L25" s="416"/>
      <c r="M25" s="416"/>
      <c r="N25" s="416"/>
      <c r="O25" s="417"/>
      <c r="P25" s="417"/>
      <c r="Q25" s="3"/>
    </row>
    <row r="26" spans="2:17" ht="21" customHeight="1">
      <c r="B26" s="7" t="s">
        <v>415</v>
      </c>
      <c r="C26" s="7"/>
      <c r="P26" s="721">
        <f>事業報告書!$J$10</f>
        <v>0</v>
      </c>
    </row>
    <row r="27" spans="2:17" ht="14.25" customHeight="1">
      <c r="B27" s="7" t="s">
        <v>267</v>
      </c>
      <c r="C27" s="7"/>
    </row>
    <row r="28" spans="2:17" ht="14.25" customHeight="1">
      <c r="B28" s="7"/>
      <c r="C28" s="7"/>
    </row>
    <row r="29" spans="2:17" ht="24.95" customHeight="1">
      <c r="B29" s="824"/>
      <c r="C29" s="824"/>
      <c r="D29" s="824"/>
      <c r="E29" s="824"/>
      <c r="F29" s="825" t="s">
        <v>433</v>
      </c>
      <c r="G29" s="916"/>
      <c r="H29" s="826" t="s">
        <v>405</v>
      </c>
      <c r="I29" s="824"/>
      <c r="J29" s="824"/>
      <c r="K29" s="824"/>
      <c r="L29" s="824"/>
      <c r="M29" s="824"/>
      <c r="N29" s="824"/>
      <c r="O29" s="824"/>
      <c r="P29" s="824"/>
      <c r="Q29" s="917" t="s">
        <v>445</v>
      </c>
    </row>
    <row r="30" spans="2:17" ht="14.25" customHeight="1" thickBot="1">
      <c r="B30" s="396"/>
      <c r="C30" s="396"/>
      <c r="D30" s="396"/>
      <c r="E30" s="396"/>
      <c r="F30" s="396"/>
      <c r="G30" s="396"/>
      <c r="H30" s="396"/>
      <c r="I30" s="396"/>
      <c r="J30" s="396"/>
      <c r="K30" s="396"/>
      <c r="L30" s="396"/>
      <c r="M30" s="396"/>
      <c r="N30" s="396"/>
      <c r="O30" s="396"/>
      <c r="P30" s="396"/>
    </row>
    <row r="31" spans="2:17" ht="19.5" customHeight="1" thickBot="1">
      <c r="B31" s="561"/>
      <c r="C31" s="562"/>
      <c r="D31" s="562"/>
      <c r="E31" s="1021" t="s">
        <v>149</v>
      </c>
      <c r="F31" s="1023"/>
      <c r="G31" s="1021" t="s">
        <v>150</v>
      </c>
      <c r="H31" s="1022"/>
      <c r="I31" s="1022"/>
      <c r="J31" s="1022"/>
      <c r="K31" s="1022"/>
      <c r="L31" s="1022"/>
      <c r="M31" s="1022"/>
      <c r="N31" s="1022"/>
      <c r="O31" s="1022"/>
      <c r="P31" s="1023"/>
    </row>
    <row r="32" spans="2:17" ht="17.25" customHeight="1">
      <c r="B32" s="1024" t="s">
        <v>155</v>
      </c>
      <c r="C32" s="1025"/>
      <c r="D32" s="1026"/>
      <c r="E32" s="1041" t="s">
        <v>311</v>
      </c>
      <c r="F32" s="1026"/>
      <c r="G32" s="1044" t="s">
        <v>151</v>
      </c>
      <c r="H32" s="1033"/>
      <c r="I32" s="1033"/>
      <c r="J32" s="1033" t="s">
        <v>152</v>
      </c>
      <c r="K32" s="1033"/>
      <c r="L32" s="1033"/>
      <c r="M32" s="1033" t="s">
        <v>153</v>
      </c>
      <c r="N32" s="1033"/>
      <c r="O32" s="1033" t="s">
        <v>154</v>
      </c>
      <c r="P32" s="1045"/>
    </row>
    <row r="33" spans="2:17" s="64" customFormat="1" ht="15.95" customHeight="1">
      <c r="B33" s="1027"/>
      <c r="C33" s="1028"/>
      <c r="D33" s="1029"/>
      <c r="E33" s="1042"/>
      <c r="F33" s="1043"/>
      <c r="G33" s="1039" t="s">
        <v>320</v>
      </c>
      <c r="H33" s="1040"/>
      <c r="I33" s="1040"/>
      <c r="J33" s="1040" t="s">
        <v>323</v>
      </c>
      <c r="K33" s="1040"/>
      <c r="L33" s="1040"/>
      <c r="M33" s="1040" t="s">
        <v>324</v>
      </c>
      <c r="N33" s="1040"/>
      <c r="O33" s="1040" t="s">
        <v>325</v>
      </c>
      <c r="P33" s="1046"/>
      <c r="Q33" s="3"/>
    </row>
    <row r="34" spans="2:17" s="64" customFormat="1" ht="39.950000000000003" customHeight="1">
      <c r="B34" s="1027"/>
      <c r="C34" s="1028"/>
      <c r="D34" s="1029"/>
      <c r="E34" s="1051" t="s">
        <v>536</v>
      </c>
      <c r="F34" s="1053" t="s">
        <v>326</v>
      </c>
      <c r="G34" s="1049" t="s">
        <v>537</v>
      </c>
      <c r="H34" s="1047" t="s">
        <v>553</v>
      </c>
      <c r="I34" s="454" t="s">
        <v>327</v>
      </c>
      <c r="J34" s="454" t="s">
        <v>328</v>
      </c>
      <c r="K34" s="454" t="s">
        <v>329</v>
      </c>
      <c r="L34" s="454" t="s">
        <v>330</v>
      </c>
      <c r="M34" s="454" t="s">
        <v>331</v>
      </c>
      <c r="N34" s="454" t="s">
        <v>332</v>
      </c>
      <c r="O34" s="454" t="s">
        <v>335</v>
      </c>
      <c r="P34" s="461" t="s">
        <v>342</v>
      </c>
      <c r="Q34" s="3"/>
    </row>
    <row r="35" spans="2:17" s="64" customFormat="1" ht="20.45" customHeight="1" thickBot="1">
      <c r="B35" s="1030"/>
      <c r="C35" s="1031"/>
      <c r="D35" s="1032"/>
      <c r="E35" s="1052"/>
      <c r="F35" s="1054"/>
      <c r="G35" s="1050"/>
      <c r="H35" s="1048"/>
      <c r="I35" s="424" t="s">
        <v>334</v>
      </c>
      <c r="J35" s="440" t="s">
        <v>156</v>
      </c>
      <c r="K35" s="440" t="s">
        <v>157</v>
      </c>
      <c r="L35" s="440" t="s">
        <v>158</v>
      </c>
      <c r="M35" s="424" t="s">
        <v>253</v>
      </c>
      <c r="N35" s="424" t="s">
        <v>333</v>
      </c>
      <c r="O35" s="424" t="s">
        <v>336</v>
      </c>
      <c r="P35" s="425" t="s">
        <v>337</v>
      </c>
      <c r="Q35" s="3"/>
    </row>
    <row r="36" spans="2:17" s="64" customFormat="1" ht="26.25" customHeight="1">
      <c r="B36" s="1034" t="s">
        <v>433</v>
      </c>
      <c r="C36" s="1012">
        <f>G29</f>
        <v>0</v>
      </c>
      <c r="D36" s="453" t="s">
        <v>321</v>
      </c>
      <c r="E36" s="426">
        <f>$E$48/12</f>
        <v>0</v>
      </c>
      <c r="F36" s="427">
        <f>E36*$F$49</f>
        <v>0</v>
      </c>
      <c r="G36" s="426">
        <f>'月別実績（2回目）'!E239</f>
        <v>0</v>
      </c>
      <c r="H36" s="421">
        <f>'月別実績（2回目）'!E$149</f>
        <v>0</v>
      </c>
      <c r="I36" s="976">
        <f>G36-H36</f>
        <v>0</v>
      </c>
      <c r="J36" s="772">
        <f>G36*$F$49</f>
        <v>0</v>
      </c>
      <c r="K36" s="772">
        <f>H36*$F$49</f>
        <v>0</v>
      </c>
      <c r="L36" s="772">
        <f>I36*$F$49</f>
        <v>0</v>
      </c>
      <c r="M36" s="772">
        <f>F36-J36</f>
        <v>0</v>
      </c>
      <c r="N36" s="772">
        <f>F36-L36</f>
        <v>0</v>
      </c>
      <c r="O36" s="985" t="e">
        <f>ROUNDDOWN(M36/F36,3)</f>
        <v>#DIV/0!</v>
      </c>
      <c r="P36" s="986" t="e">
        <f>ROUNDDOWN(N36/F36,3)</f>
        <v>#DIV/0!</v>
      </c>
      <c r="Q36" s="3"/>
    </row>
    <row r="37" spans="2:17" s="64" customFormat="1" ht="26.25" customHeight="1">
      <c r="B37" s="1035"/>
      <c r="C37" s="1013"/>
      <c r="D37" s="463" t="s">
        <v>312</v>
      </c>
      <c r="E37" s="428">
        <f t="shared" ref="E37:E47" si="10">$E$48/12</f>
        <v>0</v>
      </c>
      <c r="F37" s="773">
        <f t="shared" ref="F37:F48" si="11">E37*$F$49</f>
        <v>0</v>
      </c>
      <c r="G37" s="428">
        <f>'月別実績（2回目）'!F239</f>
        <v>0</v>
      </c>
      <c r="H37" s="409">
        <f>'月別実績（2回目）'!F$149</f>
        <v>0</v>
      </c>
      <c r="I37" s="410">
        <f t="shared" ref="I37:I48" si="12">G37-H37</f>
        <v>0</v>
      </c>
      <c r="J37" s="774">
        <f t="shared" ref="J37:J48" si="13">G37*$F$49</f>
        <v>0</v>
      </c>
      <c r="K37" s="774">
        <f t="shared" ref="K37:K48" si="14">H37*$F$49</f>
        <v>0</v>
      </c>
      <c r="L37" s="774">
        <f t="shared" ref="L37:L48" si="15">I37*$F$49</f>
        <v>0</v>
      </c>
      <c r="M37" s="774">
        <f t="shared" ref="M37:M48" si="16">F37-J37</f>
        <v>0</v>
      </c>
      <c r="N37" s="774">
        <f t="shared" ref="N37:N48" si="17">F37-L37</f>
        <v>0</v>
      </c>
      <c r="O37" s="981" t="e">
        <f>ROUNDDOWN(M37/F37,3)</f>
        <v>#DIV/0!</v>
      </c>
      <c r="P37" s="982" t="e">
        <f>ROUNDDOWN(N37/F37,3)</f>
        <v>#DIV/0!</v>
      </c>
      <c r="Q37" s="3"/>
    </row>
    <row r="38" spans="2:17" s="64" customFormat="1" ht="26.25" customHeight="1">
      <c r="B38" s="1035"/>
      <c r="C38" s="1013"/>
      <c r="D38" s="463" t="s">
        <v>313</v>
      </c>
      <c r="E38" s="428">
        <f t="shared" si="10"/>
        <v>0</v>
      </c>
      <c r="F38" s="773">
        <f t="shared" si="11"/>
        <v>0</v>
      </c>
      <c r="G38" s="428">
        <f>'月別実績（2回目）'!G239</f>
        <v>0</v>
      </c>
      <c r="H38" s="409">
        <f>'月別実績（2回目）'!G$149</f>
        <v>0</v>
      </c>
      <c r="I38" s="410">
        <f t="shared" si="12"/>
        <v>0</v>
      </c>
      <c r="J38" s="774">
        <f t="shared" si="13"/>
        <v>0</v>
      </c>
      <c r="K38" s="774">
        <f t="shared" si="14"/>
        <v>0</v>
      </c>
      <c r="L38" s="774">
        <f t="shared" si="15"/>
        <v>0</v>
      </c>
      <c r="M38" s="774">
        <f t="shared" si="16"/>
        <v>0</v>
      </c>
      <c r="N38" s="774">
        <f t="shared" si="17"/>
        <v>0</v>
      </c>
      <c r="O38" s="981" t="e">
        <f t="shared" ref="O38:O47" si="18">ROUNDDOWN(M38/F38,3)</f>
        <v>#DIV/0!</v>
      </c>
      <c r="P38" s="982" t="e">
        <f t="shared" ref="P38:P47" si="19">ROUNDDOWN(N38/F38,3)</f>
        <v>#DIV/0!</v>
      </c>
      <c r="Q38" s="3"/>
    </row>
    <row r="39" spans="2:17" s="64" customFormat="1" ht="26.25" customHeight="1">
      <c r="B39" s="1035"/>
      <c r="C39" s="1013"/>
      <c r="D39" s="463" t="s">
        <v>314</v>
      </c>
      <c r="E39" s="428">
        <f t="shared" si="10"/>
        <v>0</v>
      </c>
      <c r="F39" s="773">
        <f t="shared" si="11"/>
        <v>0</v>
      </c>
      <c r="G39" s="428">
        <f>'月別実績（2回目）'!H239</f>
        <v>0</v>
      </c>
      <c r="H39" s="409">
        <f>'月別実績（2回目）'!H$149</f>
        <v>0</v>
      </c>
      <c r="I39" s="410">
        <f t="shared" si="12"/>
        <v>0</v>
      </c>
      <c r="J39" s="774">
        <f t="shared" si="13"/>
        <v>0</v>
      </c>
      <c r="K39" s="774">
        <f t="shared" si="14"/>
        <v>0</v>
      </c>
      <c r="L39" s="774">
        <f t="shared" si="15"/>
        <v>0</v>
      </c>
      <c r="M39" s="774">
        <f t="shared" si="16"/>
        <v>0</v>
      </c>
      <c r="N39" s="774">
        <f t="shared" si="17"/>
        <v>0</v>
      </c>
      <c r="O39" s="981" t="e">
        <f t="shared" si="18"/>
        <v>#DIV/0!</v>
      </c>
      <c r="P39" s="982" t="e">
        <f t="shared" si="19"/>
        <v>#DIV/0!</v>
      </c>
      <c r="Q39" s="3"/>
    </row>
    <row r="40" spans="2:17" s="64" customFormat="1" ht="26.25" customHeight="1">
      <c r="B40" s="1035"/>
      <c r="C40" s="1013"/>
      <c r="D40" s="463" t="s">
        <v>315</v>
      </c>
      <c r="E40" s="428">
        <f t="shared" si="10"/>
        <v>0</v>
      </c>
      <c r="F40" s="773">
        <f t="shared" si="11"/>
        <v>0</v>
      </c>
      <c r="G40" s="428">
        <f>'月別実績（2回目）'!I239</f>
        <v>0</v>
      </c>
      <c r="H40" s="409">
        <f>'月別実績（2回目）'!I$149</f>
        <v>0</v>
      </c>
      <c r="I40" s="410">
        <f t="shared" si="12"/>
        <v>0</v>
      </c>
      <c r="J40" s="774">
        <f t="shared" si="13"/>
        <v>0</v>
      </c>
      <c r="K40" s="774">
        <f t="shared" si="14"/>
        <v>0</v>
      </c>
      <c r="L40" s="774">
        <f t="shared" si="15"/>
        <v>0</v>
      </c>
      <c r="M40" s="774">
        <f t="shared" si="16"/>
        <v>0</v>
      </c>
      <c r="N40" s="774">
        <f t="shared" si="17"/>
        <v>0</v>
      </c>
      <c r="O40" s="981" t="e">
        <f t="shared" si="18"/>
        <v>#DIV/0!</v>
      </c>
      <c r="P40" s="982" t="e">
        <f t="shared" si="19"/>
        <v>#DIV/0!</v>
      </c>
      <c r="Q40" s="3"/>
    </row>
    <row r="41" spans="2:17" s="64" customFormat="1" ht="26.25" customHeight="1">
      <c r="B41" s="1035"/>
      <c r="C41" s="1013"/>
      <c r="D41" s="463" t="s">
        <v>316</v>
      </c>
      <c r="E41" s="428">
        <f t="shared" si="10"/>
        <v>0</v>
      </c>
      <c r="F41" s="773">
        <f t="shared" si="11"/>
        <v>0</v>
      </c>
      <c r="G41" s="428">
        <f>'月別実績（2回目）'!J239</f>
        <v>0</v>
      </c>
      <c r="H41" s="409">
        <f>'月別実績（2回目）'!J$149</f>
        <v>0</v>
      </c>
      <c r="I41" s="410">
        <f t="shared" si="12"/>
        <v>0</v>
      </c>
      <c r="J41" s="774">
        <f t="shared" si="13"/>
        <v>0</v>
      </c>
      <c r="K41" s="774">
        <f t="shared" si="14"/>
        <v>0</v>
      </c>
      <c r="L41" s="774">
        <f t="shared" si="15"/>
        <v>0</v>
      </c>
      <c r="M41" s="774">
        <f t="shared" si="16"/>
        <v>0</v>
      </c>
      <c r="N41" s="774">
        <f t="shared" si="17"/>
        <v>0</v>
      </c>
      <c r="O41" s="981" t="e">
        <f t="shared" si="18"/>
        <v>#DIV/0!</v>
      </c>
      <c r="P41" s="982" t="e">
        <f t="shared" si="19"/>
        <v>#DIV/0!</v>
      </c>
      <c r="Q41" s="3"/>
    </row>
    <row r="42" spans="2:17" s="64" customFormat="1" ht="26.25" customHeight="1">
      <c r="B42" s="1035"/>
      <c r="C42" s="1013"/>
      <c r="D42" s="463" t="s">
        <v>317</v>
      </c>
      <c r="E42" s="428">
        <f t="shared" si="10"/>
        <v>0</v>
      </c>
      <c r="F42" s="773">
        <f t="shared" si="11"/>
        <v>0</v>
      </c>
      <c r="G42" s="428">
        <f>'月別実績（2回目）'!K239</f>
        <v>0</v>
      </c>
      <c r="H42" s="409">
        <f>'月別実績（2回目）'!K$149</f>
        <v>0</v>
      </c>
      <c r="I42" s="410">
        <f t="shared" si="12"/>
        <v>0</v>
      </c>
      <c r="J42" s="774">
        <f t="shared" si="13"/>
        <v>0</v>
      </c>
      <c r="K42" s="774">
        <f t="shared" si="14"/>
        <v>0</v>
      </c>
      <c r="L42" s="774">
        <f t="shared" si="15"/>
        <v>0</v>
      </c>
      <c r="M42" s="774">
        <f t="shared" si="16"/>
        <v>0</v>
      </c>
      <c r="N42" s="774">
        <f t="shared" si="17"/>
        <v>0</v>
      </c>
      <c r="O42" s="981" t="e">
        <f t="shared" si="18"/>
        <v>#DIV/0!</v>
      </c>
      <c r="P42" s="982" t="e">
        <f t="shared" si="19"/>
        <v>#DIV/0!</v>
      </c>
      <c r="Q42" s="3"/>
    </row>
    <row r="43" spans="2:17" s="64" customFormat="1" ht="26.25" customHeight="1">
      <c r="B43" s="1035"/>
      <c r="C43" s="1013"/>
      <c r="D43" s="463" t="s">
        <v>265</v>
      </c>
      <c r="E43" s="428">
        <f t="shared" si="10"/>
        <v>0</v>
      </c>
      <c r="F43" s="773">
        <f t="shared" si="11"/>
        <v>0</v>
      </c>
      <c r="G43" s="428">
        <f>'月別実績（2回目）'!L239</f>
        <v>0</v>
      </c>
      <c r="H43" s="409">
        <f>'月別実績（2回目）'!L$149</f>
        <v>0</v>
      </c>
      <c r="I43" s="410">
        <f t="shared" si="12"/>
        <v>0</v>
      </c>
      <c r="J43" s="774">
        <f t="shared" si="13"/>
        <v>0</v>
      </c>
      <c r="K43" s="774">
        <f t="shared" si="14"/>
        <v>0</v>
      </c>
      <c r="L43" s="774">
        <f t="shared" si="15"/>
        <v>0</v>
      </c>
      <c r="M43" s="774">
        <f t="shared" si="16"/>
        <v>0</v>
      </c>
      <c r="N43" s="774">
        <f t="shared" si="17"/>
        <v>0</v>
      </c>
      <c r="O43" s="981" t="e">
        <f t="shared" si="18"/>
        <v>#DIV/0!</v>
      </c>
      <c r="P43" s="982" t="e">
        <f t="shared" si="19"/>
        <v>#DIV/0!</v>
      </c>
      <c r="Q43" s="3"/>
    </row>
    <row r="44" spans="2:17" s="64" customFormat="1" ht="26.25" customHeight="1">
      <c r="B44" s="1036"/>
      <c r="C44" s="1014"/>
      <c r="D44" s="463" t="s">
        <v>266</v>
      </c>
      <c r="E44" s="428">
        <f t="shared" si="10"/>
        <v>0</v>
      </c>
      <c r="F44" s="773">
        <f t="shared" si="11"/>
        <v>0</v>
      </c>
      <c r="G44" s="428">
        <f>'月別実績（2回目）'!M239</f>
        <v>0</v>
      </c>
      <c r="H44" s="409">
        <f>'月別実績（2回目）'!M$149</f>
        <v>0</v>
      </c>
      <c r="I44" s="410">
        <f t="shared" si="12"/>
        <v>0</v>
      </c>
      <c r="J44" s="774">
        <f t="shared" si="13"/>
        <v>0</v>
      </c>
      <c r="K44" s="774">
        <f t="shared" si="14"/>
        <v>0</v>
      </c>
      <c r="L44" s="774">
        <f t="shared" si="15"/>
        <v>0</v>
      </c>
      <c r="M44" s="774">
        <f t="shared" si="16"/>
        <v>0</v>
      </c>
      <c r="N44" s="774">
        <f t="shared" si="17"/>
        <v>0</v>
      </c>
      <c r="O44" s="981" t="e">
        <f t="shared" si="18"/>
        <v>#DIV/0!</v>
      </c>
      <c r="P44" s="982" t="e">
        <f t="shared" si="19"/>
        <v>#DIV/0!</v>
      </c>
      <c r="Q44" s="3"/>
    </row>
    <row r="45" spans="2:17" s="64" customFormat="1" ht="26.25" customHeight="1">
      <c r="B45" s="1037" t="s">
        <v>433</v>
      </c>
      <c r="C45" s="1016">
        <f>C36+1</f>
        <v>1</v>
      </c>
      <c r="D45" s="463" t="s">
        <v>322</v>
      </c>
      <c r="E45" s="428">
        <f t="shared" si="10"/>
        <v>0</v>
      </c>
      <c r="F45" s="773">
        <f t="shared" si="11"/>
        <v>0</v>
      </c>
      <c r="G45" s="428">
        <f>'月別実績（2回目）'!N239</f>
        <v>0</v>
      </c>
      <c r="H45" s="409">
        <f>'月別実績（2回目）'!N$149</f>
        <v>0</v>
      </c>
      <c r="I45" s="410">
        <f t="shared" si="12"/>
        <v>0</v>
      </c>
      <c r="J45" s="774">
        <f t="shared" si="13"/>
        <v>0</v>
      </c>
      <c r="K45" s="774">
        <f t="shared" si="14"/>
        <v>0</v>
      </c>
      <c r="L45" s="774">
        <f t="shared" si="15"/>
        <v>0</v>
      </c>
      <c r="M45" s="774">
        <f t="shared" si="16"/>
        <v>0</v>
      </c>
      <c r="N45" s="774">
        <f t="shared" si="17"/>
        <v>0</v>
      </c>
      <c r="O45" s="981" t="e">
        <f t="shared" si="18"/>
        <v>#DIV/0!</v>
      </c>
      <c r="P45" s="982" t="e">
        <f t="shared" si="19"/>
        <v>#DIV/0!</v>
      </c>
      <c r="Q45" s="3"/>
    </row>
    <row r="46" spans="2:17" s="64" customFormat="1" ht="26.25" customHeight="1">
      <c r="B46" s="1035"/>
      <c r="C46" s="1013"/>
      <c r="D46" s="463" t="s">
        <v>318</v>
      </c>
      <c r="E46" s="428">
        <f t="shared" si="10"/>
        <v>0</v>
      </c>
      <c r="F46" s="773">
        <f t="shared" si="11"/>
        <v>0</v>
      </c>
      <c r="G46" s="428">
        <f>'月別実績（2回目）'!O239</f>
        <v>0</v>
      </c>
      <c r="H46" s="409">
        <f>'月別実績（2回目）'!O$149</f>
        <v>0</v>
      </c>
      <c r="I46" s="410">
        <f t="shared" si="12"/>
        <v>0</v>
      </c>
      <c r="J46" s="774">
        <f t="shared" si="13"/>
        <v>0</v>
      </c>
      <c r="K46" s="774">
        <f t="shared" si="14"/>
        <v>0</v>
      </c>
      <c r="L46" s="774">
        <f t="shared" si="15"/>
        <v>0</v>
      </c>
      <c r="M46" s="774">
        <f t="shared" si="16"/>
        <v>0</v>
      </c>
      <c r="N46" s="774">
        <f t="shared" si="17"/>
        <v>0</v>
      </c>
      <c r="O46" s="981" t="e">
        <f t="shared" si="18"/>
        <v>#DIV/0!</v>
      </c>
      <c r="P46" s="982" t="e">
        <f t="shared" si="19"/>
        <v>#DIV/0!</v>
      </c>
      <c r="Q46" s="3"/>
    </row>
    <row r="47" spans="2:17" s="64" customFormat="1" ht="26.25" customHeight="1" thickBot="1">
      <c r="B47" s="1038"/>
      <c r="C47" s="1017"/>
      <c r="D47" s="464" t="s">
        <v>319</v>
      </c>
      <c r="E47" s="429">
        <f t="shared" si="10"/>
        <v>0</v>
      </c>
      <c r="F47" s="775">
        <f t="shared" si="11"/>
        <v>0</v>
      </c>
      <c r="G47" s="429">
        <f>'月別実績（2回目）'!P239</f>
        <v>0</v>
      </c>
      <c r="H47" s="430">
        <f>'月別実績（2回目）'!P$149</f>
        <v>0</v>
      </c>
      <c r="I47" s="431">
        <f t="shared" si="12"/>
        <v>0</v>
      </c>
      <c r="J47" s="776">
        <f t="shared" si="13"/>
        <v>0</v>
      </c>
      <c r="K47" s="776">
        <f t="shared" si="14"/>
        <v>0</v>
      </c>
      <c r="L47" s="776">
        <f t="shared" si="15"/>
        <v>0</v>
      </c>
      <c r="M47" s="776">
        <f t="shared" si="16"/>
        <v>0</v>
      </c>
      <c r="N47" s="776">
        <f t="shared" si="17"/>
        <v>0</v>
      </c>
      <c r="O47" s="981" t="e">
        <f t="shared" si="18"/>
        <v>#DIV/0!</v>
      </c>
      <c r="P47" s="982" t="e">
        <f t="shared" si="19"/>
        <v>#DIV/0!</v>
      </c>
      <c r="Q47" s="3"/>
    </row>
    <row r="48" spans="2:17" s="64" customFormat="1" ht="26.25" customHeight="1" thickBot="1">
      <c r="B48" s="1021" t="s">
        <v>159</v>
      </c>
      <c r="C48" s="1022"/>
      <c r="D48" s="1023"/>
      <c r="E48" s="433">
        <f>実績評価!I35</f>
        <v>0</v>
      </c>
      <c r="F48" s="434">
        <f t="shared" si="11"/>
        <v>0</v>
      </c>
      <c r="G48" s="433">
        <f>SUM(G36:G47)</f>
        <v>0</v>
      </c>
      <c r="H48" s="435">
        <f>'月別実績（2回目）'!Q$149</f>
        <v>0</v>
      </c>
      <c r="I48" s="436">
        <f t="shared" si="12"/>
        <v>0</v>
      </c>
      <c r="J48" s="777">
        <f t="shared" si="13"/>
        <v>0</v>
      </c>
      <c r="K48" s="777">
        <f t="shared" si="14"/>
        <v>0</v>
      </c>
      <c r="L48" s="777">
        <f t="shared" si="15"/>
        <v>0</v>
      </c>
      <c r="M48" s="777">
        <f t="shared" si="16"/>
        <v>0</v>
      </c>
      <c r="N48" s="777">
        <f t="shared" si="17"/>
        <v>0</v>
      </c>
      <c r="O48" s="983" t="e">
        <f>ROUNDDOWN(M48/F48,3)</f>
        <v>#DIV/0!</v>
      </c>
      <c r="P48" s="984" t="e">
        <f>ROUNDDOWN(N48/F48,3)</f>
        <v>#DIV/0!</v>
      </c>
      <c r="Q48" s="3"/>
    </row>
    <row r="49" spans="2:17" s="64" customFormat="1" ht="20.25" customHeight="1">
      <c r="B49" s="1015" t="s">
        <v>243</v>
      </c>
      <c r="C49" s="1015"/>
      <c r="D49" s="1015"/>
      <c r="E49" s="1015"/>
      <c r="F49" s="413">
        <f>実績評価!N41</f>
        <v>5.8000000000000003E-2</v>
      </c>
      <c r="G49" s="1015" t="s">
        <v>310</v>
      </c>
      <c r="H49" s="1015"/>
      <c r="I49" s="418"/>
      <c r="J49" s="419"/>
      <c r="K49" s="419"/>
      <c r="L49" s="419"/>
      <c r="M49" s="419"/>
      <c r="N49" s="419"/>
      <c r="O49" s="420"/>
      <c r="P49" s="420"/>
      <c r="Q49" s="3"/>
    </row>
    <row r="50" spans="2:17" s="64" customFormat="1" ht="20.25" customHeight="1">
      <c r="I50" s="9"/>
      <c r="J50" s="9"/>
      <c r="K50" s="9"/>
      <c r="L50" s="9"/>
      <c r="M50" s="9"/>
      <c r="N50" s="9"/>
      <c r="O50" s="9"/>
      <c r="P50" s="9"/>
      <c r="Q50" s="3"/>
    </row>
    <row r="51" spans="2:17" ht="21.95" customHeight="1">
      <c r="B51" s="7" t="s">
        <v>415</v>
      </c>
      <c r="C51" s="7"/>
      <c r="P51" s="721">
        <f>事業報告書!$J$10</f>
        <v>0</v>
      </c>
    </row>
    <row r="52" spans="2:17" ht="14.25" customHeight="1">
      <c r="B52" s="7" t="s">
        <v>267</v>
      </c>
      <c r="C52" s="7"/>
    </row>
    <row r="53" spans="2:17" ht="14.25" customHeight="1">
      <c r="B53" s="7"/>
      <c r="C53" s="7"/>
    </row>
    <row r="54" spans="2:17" ht="24.95" customHeight="1">
      <c r="B54" s="824"/>
      <c r="C54" s="824"/>
      <c r="D54" s="824"/>
      <c r="E54" s="824"/>
      <c r="F54" s="825" t="s">
        <v>433</v>
      </c>
      <c r="G54" s="916"/>
      <c r="H54" s="826" t="s">
        <v>404</v>
      </c>
      <c r="I54" s="824"/>
      <c r="J54" s="824"/>
      <c r="K54" s="824"/>
      <c r="L54" s="824"/>
      <c r="M54" s="824"/>
      <c r="N54" s="824"/>
      <c r="O54" s="824"/>
      <c r="P54" s="824"/>
      <c r="Q54" s="917" t="s">
        <v>445</v>
      </c>
    </row>
    <row r="55" spans="2:17" ht="14.25" customHeight="1" thickBot="1"/>
    <row r="56" spans="2:17" s="64" customFormat="1" ht="19.5" customHeight="1" thickBot="1">
      <c r="B56" s="561"/>
      <c r="C56" s="562"/>
      <c r="D56" s="562"/>
      <c r="E56" s="1024" t="s">
        <v>149</v>
      </c>
      <c r="F56" s="1026"/>
      <c r="G56" s="1024" t="s">
        <v>150</v>
      </c>
      <c r="H56" s="1025"/>
      <c r="I56" s="1025"/>
      <c r="J56" s="1025"/>
      <c r="K56" s="1025"/>
      <c r="L56" s="1025"/>
      <c r="M56" s="1025"/>
      <c r="N56" s="1025"/>
      <c r="O56" s="1025"/>
      <c r="P56" s="1026"/>
      <c r="Q56" s="3"/>
    </row>
    <row r="57" spans="2:17" s="64" customFormat="1" ht="17.25" customHeight="1">
      <c r="B57" s="1024" t="s">
        <v>155</v>
      </c>
      <c r="C57" s="1025"/>
      <c r="D57" s="1026"/>
      <c r="E57" s="1041" t="s">
        <v>311</v>
      </c>
      <c r="F57" s="1026"/>
      <c r="G57" s="1044" t="s">
        <v>151</v>
      </c>
      <c r="H57" s="1033"/>
      <c r="I57" s="1033"/>
      <c r="J57" s="1033" t="s">
        <v>152</v>
      </c>
      <c r="K57" s="1033"/>
      <c r="L57" s="1033"/>
      <c r="M57" s="1033" t="s">
        <v>153</v>
      </c>
      <c r="N57" s="1033"/>
      <c r="O57" s="1033" t="s">
        <v>154</v>
      </c>
      <c r="P57" s="1045"/>
      <c r="Q57" s="3"/>
    </row>
    <row r="58" spans="2:17" s="64" customFormat="1" ht="15.95" customHeight="1">
      <c r="B58" s="1027"/>
      <c r="C58" s="1028"/>
      <c r="D58" s="1029"/>
      <c r="E58" s="1042"/>
      <c r="F58" s="1043"/>
      <c r="G58" s="1039" t="s">
        <v>320</v>
      </c>
      <c r="H58" s="1040"/>
      <c r="I58" s="1040"/>
      <c r="J58" s="1040" t="s">
        <v>323</v>
      </c>
      <c r="K58" s="1040"/>
      <c r="L58" s="1040"/>
      <c r="M58" s="1040" t="s">
        <v>324</v>
      </c>
      <c r="N58" s="1040"/>
      <c r="O58" s="1040" t="s">
        <v>325</v>
      </c>
      <c r="P58" s="1046"/>
      <c r="Q58" s="3"/>
    </row>
    <row r="59" spans="2:17" s="64" customFormat="1" ht="39.950000000000003" customHeight="1">
      <c r="B59" s="1027"/>
      <c r="C59" s="1028"/>
      <c r="D59" s="1029"/>
      <c r="E59" s="1051" t="s">
        <v>536</v>
      </c>
      <c r="F59" s="1053" t="s">
        <v>326</v>
      </c>
      <c r="G59" s="1049" t="s">
        <v>537</v>
      </c>
      <c r="H59" s="1047" t="s">
        <v>553</v>
      </c>
      <c r="I59" s="454" t="s">
        <v>327</v>
      </c>
      <c r="J59" s="454" t="s">
        <v>328</v>
      </c>
      <c r="K59" s="454" t="s">
        <v>329</v>
      </c>
      <c r="L59" s="454" t="s">
        <v>330</v>
      </c>
      <c r="M59" s="454" t="s">
        <v>331</v>
      </c>
      <c r="N59" s="454" t="s">
        <v>332</v>
      </c>
      <c r="O59" s="454" t="s">
        <v>335</v>
      </c>
      <c r="P59" s="461" t="s">
        <v>342</v>
      </c>
      <c r="Q59" s="3"/>
    </row>
    <row r="60" spans="2:17" s="64" customFormat="1" ht="20.45" customHeight="1" thickBot="1">
      <c r="B60" s="1030"/>
      <c r="C60" s="1031"/>
      <c r="D60" s="1032"/>
      <c r="E60" s="1052"/>
      <c r="F60" s="1054"/>
      <c r="G60" s="1050"/>
      <c r="H60" s="1057"/>
      <c r="I60" s="439" t="s">
        <v>334</v>
      </c>
      <c r="J60" s="414" t="s">
        <v>156</v>
      </c>
      <c r="K60" s="414" t="s">
        <v>157</v>
      </c>
      <c r="L60" s="414" t="s">
        <v>158</v>
      </c>
      <c r="M60" s="439" t="s">
        <v>253</v>
      </c>
      <c r="N60" s="439" t="s">
        <v>333</v>
      </c>
      <c r="O60" s="439" t="s">
        <v>336</v>
      </c>
      <c r="P60" s="438" t="s">
        <v>337</v>
      </c>
      <c r="Q60" s="3"/>
    </row>
    <row r="61" spans="2:17" s="64" customFormat="1" ht="26.25" customHeight="1">
      <c r="B61" s="1009" t="s">
        <v>433</v>
      </c>
      <c r="C61" s="1012">
        <f>G54</f>
        <v>0</v>
      </c>
      <c r="D61" s="453" t="s">
        <v>321</v>
      </c>
      <c r="E61" s="426">
        <f>$E$73/12</f>
        <v>0</v>
      </c>
      <c r="F61" s="427">
        <f>E61*$F$74</f>
        <v>0</v>
      </c>
      <c r="G61" s="426">
        <f>'月別実績（3回目）'!E239</f>
        <v>0</v>
      </c>
      <c r="H61" s="778">
        <f>'月別実績（3回目）'!E149</f>
        <v>0</v>
      </c>
      <c r="I61" s="779">
        <f>G61-H61</f>
        <v>0</v>
      </c>
      <c r="J61" s="780">
        <f>G61*$F$74</f>
        <v>0</v>
      </c>
      <c r="K61" s="780">
        <f>H61*$F$74</f>
        <v>0</v>
      </c>
      <c r="L61" s="780">
        <f>I61*$F$74</f>
        <v>0</v>
      </c>
      <c r="M61" s="780">
        <f>F61-J61</f>
        <v>0</v>
      </c>
      <c r="N61" s="780">
        <f>F61-L61</f>
        <v>0</v>
      </c>
      <c r="O61" s="979" t="e">
        <f>ROUNDDOWN(M61/F61,3)</f>
        <v>#DIV/0!</v>
      </c>
      <c r="P61" s="980" t="e">
        <f>ROUNDDOWN(N61/F61,3)</f>
        <v>#DIV/0!</v>
      </c>
      <c r="Q61" s="3"/>
    </row>
    <row r="62" spans="2:17" s="64" customFormat="1" ht="26.25" customHeight="1">
      <c r="B62" s="1010"/>
      <c r="C62" s="1013"/>
      <c r="D62" s="463" t="s">
        <v>312</v>
      </c>
      <c r="E62" s="428">
        <f t="shared" ref="E62:E72" si="20">$E$73/12</f>
        <v>0</v>
      </c>
      <c r="F62" s="773">
        <f t="shared" ref="F62:F73" si="21">E62*$F$74</f>
        <v>0</v>
      </c>
      <c r="G62" s="428">
        <f>'月別実績（3回目）'!F239</f>
        <v>0</v>
      </c>
      <c r="H62" s="781">
        <f>'月別実績（3回目）'!F149</f>
        <v>0</v>
      </c>
      <c r="I62" s="410">
        <f>G62-H62</f>
        <v>0</v>
      </c>
      <c r="J62" s="774">
        <f t="shared" ref="J62:J72" si="22">G62*$F$74</f>
        <v>0</v>
      </c>
      <c r="K62" s="774">
        <f t="shared" ref="K62:K73" si="23">H62*$F$74</f>
        <v>0</v>
      </c>
      <c r="L62" s="774">
        <f t="shared" ref="L62:L73" si="24">I62*$F$74</f>
        <v>0</v>
      </c>
      <c r="M62" s="774">
        <f t="shared" ref="M62:M73" si="25">F62-J62</f>
        <v>0</v>
      </c>
      <c r="N62" s="774">
        <f t="shared" ref="N62:N73" si="26">F62-L62</f>
        <v>0</v>
      </c>
      <c r="O62" s="981" t="e">
        <f>ROUNDDOWN(M62/F62,3)</f>
        <v>#DIV/0!</v>
      </c>
      <c r="P62" s="982" t="e">
        <f>ROUNDDOWN(N62/F62,3)</f>
        <v>#DIV/0!</v>
      </c>
      <c r="Q62" s="3"/>
    </row>
    <row r="63" spans="2:17" s="64" customFormat="1" ht="26.25" customHeight="1">
      <c r="B63" s="1010"/>
      <c r="C63" s="1013"/>
      <c r="D63" s="463" t="s">
        <v>313</v>
      </c>
      <c r="E63" s="428">
        <f t="shared" si="20"/>
        <v>0</v>
      </c>
      <c r="F63" s="773">
        <f t="shared" si="21"/>
        <v>0</v>
      </c>
      <c r="G63" s="428">
        <f>'月別実績（3回目）'!G239</f>
        <v>0</v>
      </c>
      <c r="H63" s="781">
        <f>'月別実績（3回目）'!G149</f>
        <v>0</v>
      </c>
      <c r="I63" s="410">
        <f t="shared" ref="I63:I73" si="27">G63-H63</f>
        <v>0</v>
      </c>
      <c r="J63" s="774">
        <f t="shared" si="22"/>
        <v>0</v>
      </c>
      <c r="K63" s="774">
        <f t="shared" si="23"/>
        <v>0</v>
      </c>
      <c r="L63" s="774">
        <f t="shared" si="24"/>
        <v>0</v>
      </c>
      <c r="M63" s="774">
        <f t="shared" si="25"/>
        <v>0</v>
      </c>
      <c r="N63" s="774">
        <f t="shared" si="26"/>
        <v>0</v>
      </c>
      <c r="O63" s="981" t="e">
        <f t="shared" ref="O63:O72" si="28">ROUNDDOWN(M63/F63,3)</f>
        <v>#DIV/0!</v>
      </c>
      <c r="P63" s="982" t="e">
        <f t="shared" ref="P63:P72" si="29">ROUNDDOWN(N63/F63,3)</f>
        <v>#DIV/0!</v>
      </c>
      <c r="Q63" s="3"/>
    </row>
    <row r="64" spans="2:17" s="64" customFormat="1" ht="26.25" customHeight="1">
      <c r="B64" s="1010"/>
      <c r="C64" s="1013"/>
      <c r="D64" s="463" t="s">
        <v>314</v>
      </c>
      <c r="E64" s="428">
        <f t="shared" si="20"/>
        <v>0</v>
      </c>
      <c r="F64" s="773">
        <f t="shared" si="21"/>
        <v>0</v>
      </c>
      <c r="G64" s="428">
        <f>'月別実績（3回目）'!H239</f>
        <v>0</v>
      </c>
      <c r="H64" s="781">
        <f>'月別実績（3回目）'!H149</f>
        <v>0</v>
      </c>
      <c r="I64" s="410">
        <f t="shared" si="27"/>
        <v>0</v>
      </c>
      <c r="J64" s="774">
        <f t="shared" si="22"/>
        <v>0</v>
      </c>
      <c r="K64" s="774">
        <f t="shared" si="23"/>
        <v>0</v>
      </c>
      <c r="L64" s="774">
        <f t="shared" si="24"/>
        <v>0</v>
      </c>
      <c r="M64" s="774">
        <f t="shared" si="25"/>
        <v>0</v>
      </c>
      <c r="N64" s="774">
        <f t="shared" si="26"/>
        <v>0</v>
      </c>
      <c r="O64" s="981" t="e">
        <f t="shared" si="28"/>
        <v>#DIV/0!</v>
      </c>
      <c r="P64" s="982" t="e">
        <f t="shared" si="29"/>
        <v>#DIV/0!</v>
      </c>
      <c r="Q64" s="3"/>
    </row>
    <row r="65" spans="2:17" s="64" customFormat="1" ht="26.25" customHeight="1">
      <c r="B65" s="1010"/>
      <c r="C65" s="1013"/>
      <c r="D65" s="463" t="s">
        <v>315</v>
      </c>
      <c r="E65" s="428">
        <f t="shared" si="20"/>
        <v>0</v>
      </c>
      <c r="F65" s="773">
        <f t="shared" si="21"/>
        <v>0</v>
      </c>
      <c r="G65" s="428">
        <f>'月別実績（3回目）'!I239</f>
        <v>0</v>
      </c>
      <c r="H65" s="781">
        <f>'月別実績（3回目）'!I149</f>
        <v>0</v>
      </c>
      <c r="I65" s="410">
        <f t="shared" si="27"/>
        <v>0</v>
      </c>
      <c r="J65" s="774">
        <f t="shared" si="22"/>
        <v>0</v>
      </c>
      <c r="K65" s="774">
        <f t="shared" si="23"/>
        <v>0</v>
      </c>
      <c r="L65" s="774">
        <f t="shared" si="24"/>
        <v>0</v>
      </c>
      <c r="M65" s="774">
        <f t="shared" si="25"/>
        <v>0</v>
      </c>
      <c r="N65" s="774">
        <f t="shared" si="26"/>
        <v>0</v>
      </c>
      <c r="O65" s="981" t="e">
        <f t="shared" si="28"/>
        <v>#DIV/0!</v>
      </c>
      <c r="P65" s="982" t="e">
        <f t="shared" si="29"/>
        <v>#DIV/0!</v>
      </c>
      <c r="Q65" s="3"/>
    </row>
    <row r="66" spans="2:17" s="64" customFormat="1" ht="26.25" customHeight="1">
      <c r="B66" s="1010"/>
      <c r="C66" s="1013"/>
      <c r="D66" s="463" t="s">
        <v>316</v>
      </c>
      <c r="E66" s="428">
        <f t="shared" si="20"/>
        <v>0</v>
      </c>
      <c r="F66" s="773">
        <f t="shared" si="21"/>
        <v>0</v>
      </c>
      <c r="G66" s="428">
        <f>'月別実績（3回目）'!J239</f>
        <v>0</v>
      </c>
      <c r="H66" s="781">
        <f>'月別実績（3回目）'!J149</f>
        <v>0</v>
      </c>
      <c r="I66" s="410">
        <f t="shared" si="27"/>
        <v>0</v>
      </c>
      <c r="J66" s="774">
        <f t="shared" si="22"/>
        <v>0</v>
      </c>
      <c r="K66" s="774">
        <f t="shared" si="23"/>
        <v>0</v>
      </c>
      <c r="L66" s="774">
        <f t="shared" si="24"/>
        <v>0</v>
      </c>
      <c r="M66" s="774">
        <f t="shared" si="25"/>
        <v>0</v>
      </c>
      <c r="N66" s="774">
        <f t="shared" si="26"/>
        <v>0</v>
      </c>
      <c r="O66" s="981" t="e">
        <f t="shared" si="28"/>
        <v>#DIV/0!</v>
      </c>
      <c r="P66" s="982" t="e">
        <f t="shared" si="29"/>
        <v>#DIV/0!</v>
      </c>
      <c r="Q66" s="3"/>
    </row>
    <row r="67" spans="2:17" s="64" customFormat="1" ht="26.25" customHeight="1">
      <c r="B67" s="1010"/>
      <c r="C67" s="1013"/>
      <c r="D67" s="463" t="s">
        <v>317</v>
      </c>
      <c r="E67" s="428">
        <f t="shared" si="20"/>
        <v>0</v>
      </c>
      <c r="F67" s="773">
        <f t="shared" si="21"/>
        <v>0</v>
      </c>
      <c r="G67" s="428">
        <f>'月別実績（3回目）'!K239</f>
        <v>0</v>
      </c>
      <c r="H67" s="781">
        <f>'月別実績（3回目）'!K149</f>
        <v>0</v>
      </c>
      <c r="I67" s="410">
        <f t="shared" si="27"/>
        <v>0</v>
      </c>
      <c r="J67" s="774">
        <f t="shared" si="22"/>
        <v>0</v>
      </c>
      <c r="K67" s="774">
        <f t="shared" si="23"/>
        <v>0</v>
      </c>
      <c r="L67" s="774">
        <f t="shared" si="24"/>
        <v>0</v>
      </c>
      <c r="M67" s="774">
        <f t="shared" si="25"/>
        <v>0</v>
      </c>
      <c r="N67" s="774">
        <f t="shared" si="26"/>
        <v>0</v>
      </c>
      <c r="O67" s="981" t="e">
        <f t="shared" si="28"/>
        <v>#DIV/0!</v>
      </c>
      <c r="P67" s="982" t="e">
        <f t="shared" si="29"/>
        <v>#DIV/0!</v>
      </c>
      <c r="Q67" s="3"/>
    </row>
    <row r="68" spans="2:17" s="64" customFormat="1" ht="26.25" customHeight="1">
      <c r="B68" s="1010"/>
      <c r="C68" s="1013"/>
      <c r="D68" s="463" t="s">
        <v>265</v>
      </c>
      <c r="E68" s="428">
        <f t="shared" si="20"/>
        <v>0</v>
      </c>
      <c r="F68" s="773">
        <f t="shared" si="21"/>
        <v>0</v>
      </c>
      <c r="G68" s="428">
        <f>'月別実績（3回目）'!L239</f>
        <v>0</v>
      </c>
      <c r="H68" s="781">
        <f>'月別実績（3回目）'!L149</f>
        <v>0</v>
      </c>
      <c r="I68" s="410">
        <f t="shared" si="27"/>
        <v>0</v>
      </c>
      <c r="J68" s="774">
        <f t="shared" si="22"/>
        <v>0</v>
      </c>
      <c r="K68" s="774">
        <f t="shared" si="23"/>
        <v>0</v>
      </c>
      <c r="L68" s="774">
        <f t="shared" si="24"/>
        <v>0</v>
      </c>
      <c r="M68" s="774">
        <f t="shared" si="25"/>
        <v>0</v>
      </c>
      <c r="N68" s="774">
        <f t="shared" si="26"/>
        <v>0</v>
      </c>
      <c r="O68" s="981" t="e">
        <f t="shared" si="28"/>
        <v>#DIV/0!</v>
      </c>
      <c r="P68" s="982" t="e">
        <f t="shared" si="29"/>
        <v>#DIV/0!</v>
      </c>
      <c r="Q68" s="3"/>
    </row>
    <row r="69" spans="2:17" s="64" customFormat="1" ht="26.25" customHeight="1">
      <c r="B69" s="1011"/>
      <c r="C69" s="1014"/>
      <c r="D69" s="463" t="s">
        <v>266</v>
      </c>
      <c r="E69" s="428">
        <f t="shared" si="20"/>
        <v>0</v>
      </c>
      <c r="F69" s="773">
        <f t="shared" si="21"/>
        <v>0</v>
      </c>
      <c r="G69" s="428">
        <f>'月別実績（3回目）'!M239</f>
        <v>0</v>
      </c>
      <c r="H69" s="781">
        <f>'月別実績（3回目）'!M149</f>
        <v>0</v>
      </c>
      <c r="I69" s="410">
        <f t="shared" si="27"/>
        <v>0</v>
      </c>
      <c r="J69" s="774">
        <f t="shared" si="22"/>
        <v>0</v>
      </c>
      <c r="K69" s="774">
        <f t="shared" si="23"/>
        <v>0</v>
      </c>
      <c r="L69" s="774">
        <f t="shared" si="24"/>
        <v>0</v>
      </c>
      <c r="M69" s="774">
        <f t="shared" si="25"/>
        <v>0</v>
      </c>
      <c r="N69" s="774">
        <f t="shared" si="26"/>
        <v>0</v>
      </c>
      <c r="O69" s="981" t="e">
        <f t="shared" si="28"/>
        <v>#DIV/0!</v>
      </c>
      <c r="P69" s="982" t="e">
        <f t="shared" si="29"/>
        <v>#DIV/0!</v>
      </c>
      <c r="Q69" s="3"/>
    </row>
    <row r="70" spans="2:17" s="64" customFormat="1" ht="26.25" customHeight="1">
      <c r="B70" s="1018" t="s">
        <v>433</v>
      </c>
      <c r="C70" s="1016">
        <f>C61+1</f>
        <v>1</v>
      </c>
      <c r="D70" s="463" t="s">
        <v>322</v>
      </c>
      <c r="E70" s="428">
        <f t="shared" si="20"/>
        <v>0</v>
      </c>
      <c r="F70" s="773">
        <f t="shared" si="21"/>
        <v>0</v>
      </c>
      <c r="G70" s="428">
        <f>'月別実績（3回目）'!N239</f>
        <v>0</v>
      </c>
      <c r="H70" s="781">
        <f>'月別実績（3回目）'!N149</f>
        <v>0</v>
      </c>
      <c r="I70" s="410">
        <f t="shared" si="27"/>
        <v>0</v>
      </c>
      <c r="J70" s="774">
        <f t="shared" si="22"/>
        <v>0</v>
      </c>
      <c r="K70" s="774">
        <f t="shared" si="23"/>
        <v>0</v>
      </c>
      <c r="L70" s="774">
        <f t="shared" si="24"/>
        <v>0</v>
      </c>
      <c r="M70" s="774">
        <f t="shared" si="25"/>
        <v>0</v>
      </c>
      <c r="N70" s="774">
        <f t="shared" si="26"/>
        <v>0</v>
      </c>
      <c r="O70" s="981" t="e">
        <f t="shared" si="28"/>
        <v>#DIV/0!</v>
      </c>
      <c r="P70" s="982" t="e">
        <f t="shared" si="29"/>
        <v>#DIV/0!</v>
      </c>
      <c r="Q70" s="3"/>
    </row>
    <row r="71" spans="2:17" s="64" customFormat="1" ht="26.25" customHeight="1">
      <c r="B71" s="1019"/>
      <c r="C71" s="1013"/>
      <c r="D71" s="463" t="s">
        <v>318</v>
      </c>
      <c r="E71" s="428">
        <f t="shared" si="20"/>
        <v>0</v>
      </c>
      <c r="F71" s="773">
        <f t="shared" si="21"/>
        <v>0</v>
      </c>
      <c r="G71" s="428">
        <f>'月別実績（3回目）'!O239</f>
        <v>0</v>
      </c>
      <c r="H71" s="781">
        <f>'月別実績（3回目）'!O149</f>
        <v>0</v>
      </c>
      <c r="I71" s="410">
        <f t="shared" si="27"/>
        <v>0</v>
      </c>
      <c r="J71" s="774">
        <f t="shared" si="22"/>
        <v>0</v>
      </c>
      <c r="K71" s="774">
        <f t="shared" si="23"/>
        <v>0</v>
      </c>
      <c r="L71" s="774">
        <f t="shared" si="24"/>
        <v>0</v>
      </c>
      <c r="M71" s="774">
        <f t="shared" si="25"/>
        <v>0</v>
      </c>
      <c r="N71" s="774">
        <f t="shared" si="26"/>
        <v>0</v>
      </c>
      <c r="O71" s="981" t="e">
        <f t="shared" si="28"/>
        <v>#DIV/0!</v>
      </c>
      <c r="P71" s="982" t="e">
        <f t="shared" si="29"/>
        <v>#DIV/0!</v>
      </c>
      <c r="Q71" s="3"/>
    </row>
    <row r="72" spans="2:17" s="64" customFormat="1" ht="26.25" customHeight="1" thickBot="1">
      <c r="B72" s="1020"/>
      <c r="C72" s="1017"/>
      <c r="D72" s="464" t="s">
        <v>319</v>
      </c>
      <c r="E72" s="429">
        <f t="shared" si="20"/>
        <v>0</v>
      </c>
      <c r="F72" s="775">
        <f t="shared" si="21"/>
        <v>0</v>
      </c>
      <c r="G72" s="429">
        <f>'月別実績（3回目）'!P239</f>
        <v>0</v>
      </c>
      <c r="H72" s="782">
        <f>'月別実績（3回目）'!P149</f>
        <v>0</v>
      </c>
      <c r="I72" s="915">
        <f t="shared" si="27"/>
        <v>0</v>
      </c>
      <c r="J72" s="776">
        <f t="shared" si="22"/>
        <v>0</v>
      </c>
      <c r="K72" s="776">
        <f t="shared" si="23"/>
        <v>0</v>
      </c>
      <c r="L72" s="776">
        <f t="shared" si="24"/>
        <v>0</v>
      </c>
      <c r="M72" s="776">
        <f t="shared" si="25"/>
        <v>0</v>
      </c>
      <c r="N72" s="776">
        <f t="shared" si="26"/>
        <v>0</v>
      </c>
      <c r="O72" s="981" t="e">
        <f t="shared" si="28"/>
        <v>#DIV/0!</v>
      </c>
      <c r="P72" s="982" t="e">
        <f t="shared" si="29"/>
        <v>#DIV/0!</v>
      </c>
      <c r="Q72" s="3"/>
    </row>
    <row r="73" spans="2:17" s="64" customFormat="1" ht="26.25" customHeight="1" thickBot="1">
      <c r="B73" s="1021" t="s">
        <v>159</v>
      </c>
      <c r="C73" s="1022"/>
      <c r="D73" s="1023"/>
      <c r="E73" s="433">
        <f>実績評価!I35</f>
        <v>0</v>
      </c>
      <c r="F73" s="434">
        <f t="shared" si="21"/>
        <v>0</v>
      </c>
      <c r="G73" s="433">
        <f>SUM(G61:G72)</f>
        <v>0</v>
      </c>
      <c r="H73" s="783">
        <f>'月別実績（3回目）'!Q149</f>
        <v>0</v>
      </c>
      <c r="I73" s="436">
        <f t="shared" si="27"/>
        <v>0</v>
      </c>
      <c r="J73" s="777">
        <f>G73*$F$74</f>
        <v>0</v>
      </c>
      <c r="K73" s="777">
        <f t="shared" si="23"/>
        <v>0</v>
      </c>
      <c r="L73" s="777">
        <f t="shared" si="24"/>
        <v>0</v>
      </c>
      <c r="M73" s="777">
        <f t="shared" si="25"/>
        <v>0</v>
      </c>
      <c r="N73" s="777">
        <f t="shared" si="26"/>
        <v>0</v>
      </c>
      <c r="O73" s="983" t="e">
        <f>ROUNDDOWN(M73/F73,3)</f>
        <v>#DIV/0!</v>
      </c>
      <c r="P73" s="984" t="e">
        <f>ROUNDDOWN(N73/F73,3)</f>
        <v>#DIV/0!</v>
      </c>
      <c r="Q73" s="3"/>
    </row>
    <row r="74" spans="2:17" s="64" customFormat="1" ht="20.25" customHeight="1">
      <c r="B74" s="1015" t="s">
        <v>243</v>
      </c>
      <c r="C74" s="1015"/>
      <c r="D74" s="1015"/>
      <c r="E74" s="1015"/>
      <c r="F74" s="413">
        <f>実績評価!H58</f>
        <v>5.8000000000000003E-2</v>
      </c>
      <c r="G74" s="1015" t="s">
        <v>310</v>
      </c>
      <c r="H74" s="1015"/>
      <c r="I74" s="419"/>
      <c r="J74" s="419"/>
      <c r="K74" s="419"/>
      <c r="L74" s="419"/>
      <c r="M74" s="419"/>
      <c r="N74" s="420"/>
      <c r="O74" s="420"/>
      <c r="Q74" s="3"/>
    </row>
    <row r="75" spans="2:17" s="4" customFormat="1" ht="20.25" customHeight="1">
      <c r="I75" s="5"/>
      <c r="J75" s="5"/>
      <c r="K75" s="5"/>
      <c r="L75" s="5"/>
      <c r="M75" s="5"/>
      <c r="N75" s="5"/>
      <c r="O75" s="5"/>
      <c r="P75" s="5"/>
      <c r="Q75" s="3"/>
    </row>
    <row r="76" spans="2:17" s="4" customFormat="1">
      <c r="B76" s="5"/>
      <c r="C76" s="5"/>
      <c r="D76" s="5"/>
      <c r="E76" s="5"/>
      <c r="F76" s="5"/>
      <c r="G76" s="5"/>
      <c r="H76" s="5"/>
      <c r="I76" s="5"/>
      <c r="J76" s="5"/>
      <c r="K76" s="5"/>
      <c r="L76" s="5"/>
      <c r="M76" s="5"/>
      <c r="N76" s="5"/>
      <c r="O76" s="5"/>
      <c r="P76" s="5"/>
      <c r="Q76" s="3"/>
    </row>
  </sheetData>
  <sheetProtection selectLockedCells="1" selectUnlockedCells="1"/>
  <mergeCells count="70">
    <mergeCell ref="B2:P2"/>
    <mergeCell ref="G57:I57"/>
    <mergeCell ref="J57:L57"/>
    <mergeCell ref="E59:E60"/>
    <mergeCell ref="F59:F60"/>
    <mergeCell ref="G59:G60"/>
    <mergeCell ref="H59:H60"/>
    <mergeCell ref="O57:P57"/>
    <mergeCell ref="G56:P56"/>
    <mergeCell ref="B7:D10"/>
    <mergeCell ref="E57:F58"/>
    <mergeCell ref="O58:P58"/>
    <mergeCell ref="E34:E35"/>
    <mergeCell ref="F34:F35"/>
    <mergeCell ref="G34:G35"/>
    <mergeCell ref="B24:E24"/>
    <mergeCell ref="G24:H24"/>
    <mergeCell ref="B11:B19"/>
    <mergeCell ref="B20:B22"/>
    <mergeCell ref="B23:D23"/>
    <mergeCell ref="C11:C19"/>
    <mergeCell ref="C20:C22"/>
    <mergeCell ref="E6:F6"/>
    <mergeCell ref="E7:F8"/>
    <mergeCell ref="G6:P6"/>
    <mergeCell ref="H9:H10"/>
    <mergeCell ref="G9:G10"/>
    <mergeCell ref="O7:P7"/>
    <mergeCell ref="O8:P8"/>
    <mergeCell ref="E9:E10"/>
    <mergeCell ref="G7:I7"/>
    <mergeCell ref="G8:I8"/>
    <mergeCell ref="J7:L7"/>
    <mergeCell ref="J8:L8"/>
    <mergeCell ref="F9:F10"/>
    <mergeCell ref="M7:N7"/>
    <mergeCell ref="M8:N8"/>
    <mergeCell ref="B32:D35"/>
    <mergeCell ref="G33:I33"/>
    <mergeCell ref="E31:F31"/>
    <mergeCell ref="G31:P31"/>
    <mergeCell ref="E32:F33"/>
    <mergeCell ref="G32:I32"/>
    <mergeCell ref="J32:L32"/>
    <mergeCell ref="M32:N32"/>
    <mergeCell ref="O32:P32"/>
    <mergeCell ref="J33:L33"/>
    <mergeCell ref="M33:N33"/>
    <mergeCell ref="O33:P33"/>
    <mergeCell ref="H34:H35"/>
    <mergeCell ref="B48:D48"/>
    <mergeCell ref="B57:D60"/>
    <mergeCell ref="E56:F56"/>
    <mergeCell ref="M57:N57"/>
    <mergeCell ref="B36:B44"/>
    <mergeCell ref="B45:B47"/>
    <mergeCell ref="G58:I58"/>
    <mergeCell ref="J58:L58"/>
    <mergeCell ref="C36:C44"/>
    <mergeCell ref="C45:C47"/>
    <mergeCell ref="M58:N58"/>
    <mergeCell ref="G49:H49"/>
    <mergeCell ref="B49:E49"/>
    <mergeCell ref="B61:B69"/>
    <mergeCell ref="C61:C69"/>
    <mergeCell ref="G74:H74"/>
    <mergeCell ref="B74:E74"/>
    <mergeCell ref="C70:C72"/>
    <mergeCell ref="B70:B72"/>
    <mergeCell ref="B73:D73"/>
  </mergeCells>
  <phoneticPr fontId="2"/>
  <printOptions horizontalCentered="1"/>
  <pageMargins left="0.7" right="0.7" top="0.75" bottom="0.75" header="0.3" footer="0.3"/>
  <pageSetup paperSize="9" scale="90" fitToHeight="0" orientation="portrait" r:id="rId1"/>
  <rowBreaks count="2" manualBreakCount="2">
    <brk id="25" max="16383" man="1"/>
    <brk id="50"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499984740745262"/>
  </sheetPr>
  <dimension ref="A1:S88"/>
  <sheetViews>
    <sheetView view="pageBreakPreview" zoomScaleNormal="120" zoomScaleSheetLayoutView="100" zoomScalePageLayoutView="150" workbookViewId="0">
      <selection activeCell="G2" sqref="G2"/>
    </sheetView>
  </sheetViews>
  <sheetFormatPr defaultColWidth="12.3984375" defaultRowHeight="16.5"/>
  <cols>
    <col min="1" max="1" width="6" style="65" customWidth="1"/>
    <col min="2" max="2" width="7.296875" style="65" customWidth="1"/>
    <col min="3" max="14" width="7.69921875" style="65" customWidth="1"/>
    <col min="15" max="15" width="1.8984375" style="65" customWidth="1"/>
    <col min="16" max="16" width="8.09765625" style="65" customWidth="1"/>
    <col min="17" max="16384" width="12.3984375" style="65"/>
  </cols>
  <sheetData>
    <row r="1" spans="1:19" ht="36" customHeight="1">
      <c r="A1" s="1059" t="s">
        <v>482</v>
      </c>
      <c r="B1" s="1059"/>
      <c r="C1" s="1059"/>
      <c r="D1" s="1059"/>
      <c r="E1" s="1059"/>
      <c r="F1" s="1059"/>
      <c r="G1" s="1059"/>
      <c r="H1" s="1059"/>
      <c r="I1" s="1059"/>
      <c r="J1" s="1059"/>
      <c r="K1" s="1059"/>
      <c r="L1" s="1059"/>
      <c r="M1" s="1059"/>
      <c r="N1" s="1059"/>
    </row>
    <row r="2" spans="1:19" ht="33" customHeight="1">
      <c r="A2" s="918" t="s">
        <v>449</v>
      </c>
      <c r="B2" s="1060">
        <f>事業報告書!J10</f>
        <v>0</v>
      </c>
      <c r="C2" s="1060"/>
      <c r="D2" s="1060"/>
      <c r="E2" s="1060"/>
      <c r="F2" s="918" t="s">
        <v>450</v>
      </c>
      <c r="G2" s="988"/>
      <c r="I2" s="123"/>
      <c r="N2" s="721"/>
    </row>
    <row r="3" spans="1:19">
      <c r="A3" s="122"/>
      <c r="B3" s="122"/>
      <c r="C3" s="122"/>
      <c r="D3" s="122"/>
      <c r="E3" s="122"/>
      <c r="F3" s="122"/>
      <c r="G3" s="122"/>
      <c r="I3" s="123"/>
      <c r="N3" s="721"/>
    </row>
    <row r="4" spans="1:19">
      <c r="A4" s="725" t="s">
        <v>258</v>
      </c>
      <c r="B4" s="829" t="s">
        <v>470</v>
      </c>
      <c r="C4" s="124" t="s">
        <v>8</v>
      </c>
      <c r="D4" s="1068" t="s">
        <v>511</v>
      </c>
      <c r="E4" s="1068"/>
      <c r="F4" s="1068"/>
      <c r="G4" s="1068"/>
      <c r="H4" s="123"/>
      <c r="I4" s="123"/>
    </row>
    <row r="5" spans="1:19">
      <c r="B5" s="770"/>
      <c r="C5" s="124" t="s">
        <v>9</v>
      </c>
      <c r="D5" s="1068" t="s">
        <v>512</v>
      </c>
      <c r="E5" s="1068"/>
      <c r="F5" s="1068"/>
      <c r="G5" s="1068"/>
      <c r="H5" s="68"/>
      <c r="I5" s="68"/>
    </row>
    <row r="6" spans="1:19">
      <c r="B6" s="770"/>
      <c r="C6" s="124" t="s">
        <v>11</v>
      </c>
      <c r="D6" s="1068" t="s">
        <v>512</v>
      </c>
      <c r="E6" s="1068"/>
      <c r="F6" s="1068"/>
      <c r="G6" s="1068"/>
      <c r="H6" s="68"/>
      <c r="I6" s="68"/>
    </row>
    <row r="7" spans="1:19">
      <c r="B7"/>
      <c r="C7"/>
      <c r="D7"/>
      <c r="E7"/>
      <c r="F7"/>
      <c r="G7"/>
      <c r="H7" s="68"/>
      <c r="I7" s="68"/>
      <c r="Q7" s="761" t="s">
        <v>374</v>
      </c>
      <c r="S7" s="761" t="s">
        <v>375</v>
      </c>
    </row>
    <row r="8" spans="1:19">
      <c r="A8" s="68"/>
      <c r="B8" s="68"/>
      <c r="C8" s="762"/>
      <c r="D8" s="762"/>
      <c r="E8" s="762"/>
      <c r="F8" s="762"/>
      <c r="G8" s="68"/>
      <c r="H8" s="68"/>
      <c r="I8" s="68"/>
      <c r="Q8" s="65" t="s">
        <v>367</v>
      </c>
      <c r="S8" s="65" t="s">
        <v>376</v>
      </c>
    </row>
    <row r="9" spans="1:19">
      <c r="A9" s="722" t="s">
        <v>354</v>
      </c>
      <c r="B9" s="68"/>
      <c r="C9" s="762"/>
      <c r="D9" s="762"/>
      <c r="E9" s="762"/>
      <c r="F9" s="762"/>
      <c r="G9" s="68"/>
      <c r="H9" s="68"/>
      <c r="I9" s="68"/>
      <c r="Q9" s="65" t="s">
        <v>368</v>
      </c>
      <c r="S9" s="65" t="s">
        <v>377</v>
      </c>
    </row>
    <row r="10" spans="1:19">
      <c r="A10" s="722"/>
      <c r="B10" s="1097" t="s">
        <v>361</v>
      </c>
      <c r="C10" s="1098"/>
      <c r="D10" s="952"/>
      <c r="E10" s="953" t="str">
        <f>事業報告書!E14</f>
        <v>令和</v>
      </c>
      <c r="F10" s="954">
        <f>事業報告書!F14</f>
        <v>0</v>
      </c>
      <c r="G10" s="955" t="s">
        <v>519</v>
      </c>
      <c r="H10" s="68"/>
      <c r="I10" s="68"/>
      <c r="Q10" s="65" t="s">
        <v>369</v>
      </c>
      <c r="S10" s="65" t="s">
        <v>378</v>
      </c>
    </row>
    <row r="11" spans="1:19">
      <c r="B11" s="1106" t="s">
        <v>350</v>
      </c>
      <c r="C11" s="1106"/>
      <c r="D11" s="1066" t="str">
        <f>IF(事業報告書!E24="","",事業報告書!E24)</f>
        <v/>
      </c>
      <c r="E11" s="1066"/>
      <c r="F11" s="1066"/>
      <c r="G11" s="1066"/>
      <c r="I11" s="956" t="s">
        <v>520</v>
      </c>
      <c r="J11" s="1063"/>
      <c r="K11" s="1063"/>
      <c r="Q11" s="65" t="s">
        <v>370</v>
      </c>
      <c r="S11" s="65" t="s">
        <v>379</v>
      </c>
    </row>
    <row r="12" spans="1:19">
      <c r="B12" s="1106" t="s">
        <v>351</v>
      </c>
      <c r="C12" s="1106"/>
      <c r="D12" s="1065"/>
      <c r="E12" s="1065"/>
      <c r="F12" s="1065"/>
      <c r="G12" s="1065"/>
      <c r="I12" s="723" t="s">
        <v>514</v>
      </c>
      <c r="J12" s="1064"/>
      <c r="K12" s="1064"/>
      <c r="L12" s="74"/>
      <c r="Q12" s="65" t="s">
        <v>371</v>
      </c>
      <c r="S12" s="65" t="s">
        <v>380</v>
      </c>
    </row>
    <row r="13" spans="1:19">
      <c r="B13" s="723" t="s">
        <v>10</v>
      </c>
      <c r="C13" s="763" t="s">
        <v>352</v>
      </c>
      <c r="D13" s="768"/>
      <c r="E13" s="764" t="s">
        <v>353</v>
      </c>
      <c r="F13" s="1067"/>
      <c r="G13" s="1067"/>
      <c r="I13" s="950" t="s">
        <v>513</v>
      </c>
      <c r="J13" s="1065"/>
      <c r="K13" s="1065"/>
      <c r="Q13" s="65" t="s">
        <v>372</v>
      </c>
      <c r="S13" s="65" t="s">
        <v>381</v>
      </c>
    </row>
    <row r="14" spans="1:19">
      <c r="B14" s="103"/>
      <c r="C14" s="68"/>
      <c r="G14" s="103"/>
      <c r="H14"/>
      <c r="I14" s="762"/>
      <c r="Q14" s="65" t="s">
        <v>373</v>
      </c>
      <c r="S14" s="65" t="s">
        <v>382</v>
      </c>
    </row>
    <row r="15" spans="1:19">
      <c r="B15" s="103"/>
      <c r="C15" s="68"/>
      <c r="G15" s="103"/>
      <c r="H15"/>
      <c r="I15" s="762"/>
      <c r="S15" s="65" t="s">
        <v>383</v>
      </c>
    </row>
    <row r="16" spans="1:19">
      <c r="B16" s="103"/>
      <c r="C16" s="68"/>
      <c r="G16" s="103"/>
      <c r="H16"/>
      <c r="I16" s="762"/>
      <c r="S16" s="65" t="s">
        <v>384</v>
      </c>
    </row>
    <row r="17" spans="1:19">
      <c r="B17" s="103"/>
      <c r="C17" s="68"/>
      <c r="G17" s="103"/>
      <c r="H17" s="762"/>
      <c r="I17" s="762"/>
      <c r="S17" s="65" t="s">
        <v>385</v>
      </c>
    </row>
    <row r="18" spans="1:19" ht="15.95" customHeight="1">
      <c r="D18" s="115"/>
      <c r="E18" s="68"/>
      <c r="N18" s="721">
        <f>事業報告書!$J$10</f>
        <v>0</v>
      </c>
      <c r="S18" s="65" t="s">
        <v>386</v>
      </c>
    </row>
    <row r="19" spans="1:19" ht="20.25" thickBot="1">
      <c r="A19" s="724" t="s">
        <v>31</v>
      </c>
      <c r="B19" s="125"/>
      <c r="C19" s="68"/>
      <c r="D19" s="68"/>
      <c r="E19" s="68"/>
      <c r="F19" s="68"/>
      <c r="G19" s="68"/>
      <c r="H19" s="68"/>
      <c r="I19" s="68"/>
      <c r="J19" s="68"/>
      <c r="K19" s="68"/>
      <c r="L19" s="68"/>
      <c r="S19" s="65" t="s">
        <v>387</v>
      </c>
    </row>
    <row r="20" spans="1:19">
      <c r="A20" s="1071" t="s">
        <v>461</v>
      </c>
      <c r="B20" s="1072"/>
      <c r="C20" s="1103" t="s">
        <v>12</v>
      </c>
      <c r="D20" s="1104"/>
      <c r="E20" s="1104"/>
      <c r="F20" s="1104"/>
      <c r="G20" s="1104"/>
      <c r="H20" s="1105"/>
      <c r="I20" s="1082" t="s">
        <v>515</v>
      </c>
      <c r="J20" s="1083"/>
      <c r="K20" s="1083"/>
      <c r="L20" s="1083"/>
      <c r="M20" s="1083"/>
      <c r="N20" s="1084"/>
      <c r="S20" s="65" t="s">
        <v>388</v>
      </c>
    </row>
    <row r="21" spans="1:19">
      <c r="A21" s="1073"/>
      <c r="B21" s="1074"/>
      <c r="C21" s="126" t="s">
        <v>516</v>
      </c>
      <c r="D21" s="1077" t="s">
        <v>517</v>
      </c>
      <c r="E21" s="1078"/>
      <c r="F21" s="1078"/>
      <c r="G21" s="1078"/>
      <c r="H21" s="1085" t="s">
        <v>309</v>
      </c>
      <c r="I21" s="372" t="s">
        <v>516</v>
      </c>
      <c r="J21" s="1079" t="s">
        <v>517</v>
      </c>
      <c r="K21" s="1080"/>
      <c r="L21" s="1080"/>
      <c r="M21" s="1080"/>
      <c r="N21" s="1085" t="s">
        <v>309</v>
      </c>
      <c r="S21" s="65" t="s">
        <v>389</v>
      </c>
    </row>
    <row r="22" spans="1:19" ht="24" customHeight="1">
      <c r="A22" s="1073"/>
      <c r="B22" s="1074"/>
      <c r="C22" s="127" t="s">
        <v>406</v>
      </c>
      <c r="D22" s="1081" t="s">
        <v>407</v>
      </c>
      <c r="E22" s="1061" t="s">
        <v>18</v>
      </c>
      <c r="F22" s="1061" t="s">
        <v>19</v>
      </c>
      <c r="G22" s="1061" t="s">
        <v>20</v>
      </c>
      <c r="H22" s="1086"/>
      <c r="I22" s="127" t="str">
        <f>+C22</f>
        <v>基準一次</v>
      </c>
      <c r="J22" s="1081" t="s">
        <v>407</v>
      </c>
      <c r="K22" s="1061" t="s">
        <v>18</v>
      </c>
      <c r="L22" s="1061" t="s">
        <v>19</v>
      </c>
      <c r="M22" s="1061" t="s">
        <v>20</v>
      </c>
      <c r="N22" s="1086"/>
      <c r="S22" s="65" t="s">
        <v>390</v>
      </c>
    </row>
    <row r="23" spans="1:19" ht="24">
      <c r="A23" s="1073"/>
      <c r="B23" s="1074"/>
      <c r="C23" s="128" t="s">
        <v>17</v>
      </c>
      <c r="D23" s="1081"/>
      <c r="E23" s="1062"/>
      <c r="F23" s="1062"/>
      <c r="G23" s="1062"/>
      <c r="H23" s="129">
        <v>5.8000000000000003E-2</v>
      </c>
      <c r="I23" s="733" t="s">
        <v>17</v>
      </c>
      <c r="J23" s="1081"/>
      <c r="K23" s="1062"/>
      <c r="L23" s="1062"/>
      <c r="M23" s="1062"/>
      <c r="N23" s="129">
        <f>$H$23</f>
        <v>5.8000000000000003E-2</v>
      </c>
      <c r="S23" s="65" t="s">
        <v>391</v>
      </c>
    </row>
    <row r="24" spans="1:19">
      <c r="A24" s="1075"/>
      <c r="B24" s="1076"/>
      <c r="C24" s="358" t="s">
        <v>305</v>
      </c>
      <c r="D24" s="359" t="s">
        <v>307</v>
      </c>
      <c r="E24" s="359" t="s">
        <v>307</v>
      </c>
      <c r="F24" s="360" t="s">
        <v>308</v>
      </c>
      <c r="G24" s="359"/>
      <c r="H24" s="361" t="s">
        <v>306</v>
      </c>
      <c r="I24" s="358" t="s">
        <v>307</v>
      </c>
      <c r="J24" s="359" t="s">
        <v>307</v>
      </c>
      <c r="K24" s="359" t="s">
        <v>307</v>
      </c>
      <c r="L24" s="360" t="s">
        <v>308</v>
      </c>
      <c r="M24" s="359"/>
      <c r="N24" s="361" t="s">
        <v>306</v>
      </c>
      <c r="S24" s="65" t="s">
        <v>392</v>
      </c>
    </row>
    <row r="25" spans="1:19">
      <c r="A25" s="1099" t="s">
        <v>21</v>
      </c>
      <c r="B25" s="1100"/>
      <c r="C25" s="830"/>
      <c r="D25" s="831"/>
      <c r="E25" s="381">
        <f>C25-D25</f>
        <v>0</v>
      </c>
      <c r="F25" s="130">
        <f>IF(C25=0,0,ROUNDDOWN(E25/C25,3))</f>
        <v>0</v>
      </c>
      <c r="G25" s="377">
        <f>IF(C25=0,0,ROUNDUP(D25/C25,2))</f>
        <v>0</v>
      </c>
      <c r="H25" s="368">
        <f t="shared" ref="H25:H35" si="0">E25*$H$23</f>
        <v>0</v>
      </c>
      <c r="I25" s="830"/>
      <c r="J25" s="831"/>
      <c r="K25" s="381">
        <f>I25-J25</f>
        <v>0</v>
      </c>
      <c r="L25" s="130">
        <f>IF(I25=0,0,ROUNDDOWN(K25/I25,3))</f>
        <v>0</v>
      </c>
      <c r="M25" s="377">
        <f>IF(I25=0,0,ROUNDUP(J25/I25,2))</f>
        <v>0</v>
      </c>
      <c r="N25" s="368">
        <f t="shared" ref="N25:N35" si="1">K25*$H$23</f>
        <v>0</v>
      </c>
      <c r="S25" s="65" t="s">
        <v>393</v>
      </c>
    </row>
    <row r="26" spans="1:19">
      <c r="A26" s="1101" t="s">
        <v>22</v>
      </c>
      <c r="B26" s="1102"/>
      <c r="C26" s="832"/>
      <c r="D26" s="833"/>
      <c r="E26" s="381">
        <f>C26-D26</f>
        <v>0</v>
      </c>
      <c r="F26" s="131">
        <f>IF(C26=0,0,ROUNDDOWN(E26/C26,3))</f>
        <v>0</v>
      </c>
      <c r="G26" s="378">
        <f>IF(C26=0,0,ROUNDUP(D26/C26,2))</f>
        <v>0</v>
      </c>
      <c r="H26" s="368">
        <f t="shared" si="0"/>
        <v>0</v>
      </c>
      <c r="I26" s="832"/>
      <c r="J26" s="833"/>
      <c r="K26" s="381">
        <f>I26-J26</f>
        <v>0</v>
      </c>
      <c r="L26" s="131">
        <f>IF(I26=0,0,ROUNDDOWN(K26/I26,3))</f>
        <v>0</v>
      </c>
      <c r="M26" s="378">
        <f>IF(I26=0,0,ROUNDUP(J26/I26,2))</f>
        <v>0</v>
      </c>
      <c r="N26" s="368">
        <f t="shared" si="1"/>
        <v>0</v>
      </c>
      <c r="S26" s="65" t="s">
        <v>394</v>
      </c>
    </row>
    <row r="27" spans="1:19">
      <c r="A27" s="1101" t="s">
        <v>23</v>
      </c>
      <c r="B27" s="1102"/>
      <c r="C27" s="832"/>
      <c r="D27" s="833"/>
      <c r="E27" s="381">
        <f t="shared" ref="E27:E32" si="2">C27-D27</f>
        <v>0</v>
      </c>
      <c r="F27" s="131">
        <f>IF(C27=0,0,ROUNDDOWN(E27/C27,3))</f>
        <v>0</v>
      </c>
      <c r="G27" s="378">
        <f>IF(C27=0,0,ROUNDUP(D27/C27,2))</f>
        <v>0</v>
      </c>
      <c r="H27" s="368">
        <f t="shared" si="0"/>
        <v>0</v>
      </c>
      <c r="I27" s="832"/>
      <c r="J27" s="833"/>
      <c r="K27" s="381">
        <f t="shared" ref="K27:K32" si="3">I27-J27</f>
        <v>0</v>
      </c>
      <c r="L27" s="131">
        <f>IF(I27=0,0,ROUNDDOWN(K27/I27,3))</f>
        <v>0</v>
      </c>
      <c r="M27" s="378">
        <f>IF(I27=0,0,ROUNDUP(J27/I27,2))</f>
        <v>0</v>
      </c>
      <c r="N27" s="368">
        <f t="shared" si="1"/>
        <v>0</v>
      </c>
      <c r="S27" s="65" t="s">
        <v>395</v>
      </c>
    </row>
    <row r="28" spans="1:19">
      <c r="A28" s="1101" t="s">
        <v>24</v>
      </c>
      <c r="B28" s="1102"/>
      <c r="C28" s="832"/>
      <c r="D28" s="833"/>
      <c r="E28" s="381">
        <f t="shared" si="2"/>
        <v>0</v>
      </c>
      <c r="F28" s="131">
        <f>IF(C28=0,0,ROUNDDOWN(E28/C28,3))</f>
        <v>0</v>
      </c>
      <c r="G28" s="378">
        <f>IF(C28=0,0,ROUNDUP(D28/C28,2))</f>
        <v>0</v>
      </c>
      <c r="H28" s="368">
        <f t="shared" si="0"/>
        <v>0</v>
      </c>
      <c r="I28" s="832"/>
      <c r="J28" s="833"/>
      <c r="K28" s="381">
        <f t="shared" si="3"/>
        <v>0</v>
      </c>
      <c r="L28" s="131">
        <f>IF(I28=0,0,ROUNDDOWN(K28/I28,3))</f>
        <v>0</v>
      </c>
      <c r="M28" s="378">
        <f>IF(I28=0,0,ROUNDUP(J28/I28,2))</f>
        <v>0</v>
      </c>
      <c r="N28" s="368">
        <f t="shared" si="1"/>
        <v>0</v>
      </c>
      <c r="S28" s="65" t="s">
        <v>396</v>
      </c>
    </row>
    <row r="29" spans="1:19">
      <c r="A29" s="1101" t="s">
        <v>25</v>
      </c>
      <c r="B29" s="1102"/>
      <c r="C29" s="832"/>
      <c r="D29" s="833"/>
      <c r="E29" s="381">
        <f t="shared" si="2"/>
        <v>0</v>
      </c>
      <c r="F29" s="131">
        <f>IF(C29=0,0,ROUNDDOWN(E29/C29,3))</f>
        <v>0</v>
      </c>
      <c r="G29" s="378">
        <f>IF(C29=0,0,ROUNDUP(D29/C29,2))</f>
        <v>0</v>
      </c>
      <c r="H29" s="368">
        <f t="shared" si="0"/>
        <v>0</v>
      </c>
      <c r="I29" s="832"/>
      <c r="J29" s="833"/>
      <c r="K29" s="381">
        <f t="shared" si="3"/>
        <v>0</v>
      </c>
      <c r="L29" s="131">
        <f>IF(I29=0,0,ROUNDDOWN(K29/I29,3))</f>
        <v>0</v>
      </c>
      <c r="M29" s="378">
        <f>IF(I29=0,0,ROUNDUP(J29/I29,2))</f>
        <v>0</v>
      </c>
      <c r="N29" s="368">
        <f t="shared" si="1"/>
        <v>0</v>
      </c>
      <c r="S29" s="65" t="s">
        <v>397</v>
      </c>
    </row>
    <row r="30" spans="1:19">
      <c r="A30" s="1069" t="s">
        <v>26</v>
      </c>
      <c r="B30" s="132" t="s">
        <v>27</v>
      </c>
      <c r="C30" s="834"/>
      <c r="D30" s="835"/>
      <c r="E30" s="381">
        <f t="shared" si="2"/>
        <v>0</v>
      </c>
      <c r="F30" s="131" t="str">
        <f>IF(D30="","　　　－",ROUNDDOWN(E30/C35,3))</f>
        <v>　　　－</v>
      </c>
      <c r="G30" s="364" t="s">
        <v>28</v>
      </c>
      <c r="H30" s="368">
        <f t="shared" si="0"/>
        <v>0</v>
      </c>
      <c r="I30" s="834"/>
      <c r="J30" s="835"/>
      <c r="K30" s="381">
        <f t="shared" si="3"/>
        <v>0</v>
      </c>
      <c r="L30" s="131" t="str">
        <f>IF(J30="","　　　－",ROUNDDOWN(K30/I35,3))</f>
        <v>　　　－</v>
      </c>
      <c r="M30" s="364" t="s">
        <v>28</v>
      </c>
      <c r="N30" s="368">
        <f t="shared" si="1"/>
        <v>0</v>
      </c>
      <c r="S30" s="65" t="s">
        <v>398</v>
      </c>
    </row>
    <row r="31" spans="1:19">
      <c r="A31" s="1070"/>
      <c r="B31" s="133" t="s">
        <v>29</v>
      </c>
      <c r="C31" s="836"/>
      <c r="D31" s="837"/>
      <c r="E31" s="381">
        <f t="shared" si="2"/>
        <v>0</v>
      </c>
      <c r="F31" s="134" t="s">
        <v>28</v>
      </c>
      <c r="G31" s="364" t="s">
        <v>28</v>
      </c>
      <c r="H31" s="368">
        <f t="shared" si="0"/>
        <v>0</v>
      </c>
      <c r="I31" s="836"/>
      <c r="J31" s="837"/>
      <c r="K31" s="381">
        <f t="shared" si="3"/>
        <v>0</v>
      </c>
      <c r="L31" s="134" t="s">
        <v>28</v>
      </c>
      <c r="M31" s="364" t="s">
        <v>28</v>
      </c>
      <c r="N31" s="368">
        <f t="shared" si="1"/>
        <v>0</v>
      </c>
      <c r="S31" s="65" t="s">
        <v>399</v>
      </c>
    </row>
    <row r="32" spans="1:19">
      <c r="A32" s="1107" t="s">
        <v>30</v>
      </c>
      <c r="B32" s="1108"/>
      <c r="C32" s="838"/>
      <c r="D32" s="839"/>
      <c r="E32" s="382">
        <f t="shared" si="2"/>
        <v>0</v>
      </c>
      <c r="F32" s="135" t="s">
        <v>28</v>
      </c>
      <c r="G32" s="365" t="s">
        <v>28</v>
      </c>
      <c r="H32" s="369">
        <f t="shared" si="0"/>
        <v>0</v>
      </c>
      <c r="I32" s="838"/>
      <c r="J32" s="839"/>
      <c r="K32" s="382">
        <f t="shared" si="3"/>
        <v>0</v>
      </c>
      <c r="L32" s="135" t="s">
        <v>28</v>
      </c>
      <c r="M32" s="365" t="s">
        <v>28</v>
      </c>
      <c r="N32" s="369">
        <f t="shared" si="1"/>
        <v>0</v>
      </c>
    </row>
    <row r="33" spans="1:14" ht="27" customHeight="1">
      <c r="A33" s="1109" t="s">
        <v>263</v>
      </c>
      <c r="B33" s="1110"/>
      <c r="C33" s="383">
        <f>SUM(C25:C32)</f>
        <v>0</v>
      </c>
      <c r="D33" s="330">
        <f>SUM(D25:D32)</f>
        <v>0</v>
      </c>
      <c r="E33" s="310">
        <f>SUM(E25:E32)</f>
        <v>0</v>
      </c>
      <c r="F33" s="136">
        <f>IF(C33=0,0,ROUNDDOWN(E33/C33,3))</f>
        <v>0</v>
      </c>
      <c r="G33" s="379">
        <f>IF(C33=0,0,ROUNDUP(D33/C33,2))</f>
        <v>0</v>
      </c>
      <c r="H33" s="370">
        <f t="shared" si="0"/>
        <v>0</v>
      </c>
      <c r="I33" s="383">
        <f>SUM(I25:I32)</f>
        <v>0</v>
      </c>
      <c r="J33" s="330">
        <f>SUM(J25:J32)</f>
        <v>0</v>
      </c>
      <c r="K33" s="310">
        <f>SUM(K25:K32)</f>
        <v>0</v>
      </c>
      <c r="L33" s="136">
        <f>IF(I33=0,0,ROUNDDOWN(K33/I33,3))</f>
        <v>0</v>
      </c>
      <c r="M33" s="379">
        <f>IF(I33=0,0,ROUNDUP(J33/I33,2))</f>
        <v>0</v>
      </c>
      <c r="N33" s="370">
        <f t="shared" si="1"/>
        <v>0</v>
      </c>
    </row>
    <row r="34" spans="1:14" ht="24.95" customHeight="1">
      <c r="A34" s="1109" t="s">
        <v>264</v>
      </c>
      <c r="B34" s="1110"/>
      <c r="C34" s="383">
        <f>C33-C32</f>
        <v>0</v>
      </c>
      <c r="D34" s="310">
        <f>D33-D32</f>
        <v>0</v>
      </c>
      <c r="E34" s="310">
        <f>E33-E32</f>
        <v>0</v>
      </c>
      <c r="F34" s="136">
        <f>IF(C34=0,0,ROUNDDOWN(E34/C34,3))</f>
        <v>0</v>
      </c>
      <c r="G34" s="379">
        <f>IF(C34=0,0,ROUNDUP(D34/C34,2))</f>
        <v>0</v>
      </c>
      <c r="H34" s="370">
        <f t="shared" si="0"/>
        <v>0</v>
      </c>
      <c r="I34" s="383">
        <f>I33-I32</f>
        <v>0</v>
      </c>
      <c r="J34" s="310">
        <f>J33-J32</f>
        <v>0</v>
      </c>
      <c r="K34" s="310">
        <f>K33-K32</f>
        <v>0</v>
      </c>
      <c r="L34" s="136">
        <f>IF(I34=0,0,ROUNDDOWN(K34/I34,3))</f>
        <v>0</v>
      </c>
      <c r="M34" s="379">
        <f>IF(I34=0,0,ROUNDUP(J34/I34,2))</f>
        <v>0</v>
      </c>
      <c r="N34" s="370">
        <f t="shared" si="1"/>
        <v>0</v>
      </c>
    </row>
    <row r="35" spans="1:14" ht="29.25" customHeight="1" thickBot="1">
      <c r="A35" s="1111" t="s">
        <v>34</v>
      </c>
      <c r="B35" s="1112"/>
      <c r="C35" s="384">
        <f>C34-C30</f>
        <v>0</v>
      </c>
      <c r="D35" s="385">
        <f>D34-D30</f>
        <v>0</v>
      </c>
      <c r="E35" s="385">
        <f>E34-E30</f>
        <v>0</v>
      </c>
      <c r="F35" s="137">
        <f>IF(C35=0,0,ROUNDDOWN(E35/C35,3))</f>
        <v>0</v>
      </c>
      <c r="G35" s="380">
        <f>IF(C35=0,0,ROUNDUP(D35/C35,2))</f>
        <v>0</v>
      </c>
      <c r="H35" s="371">
        <f t="shared" si="0"/>
        <v>0</v>
      </c>
      <c r="I35" s="384">
        <f>I34-I30</f>
        <v>0</v>
      </c>
      <c r="J35" s="385">
        <f>J34-J30</f>
        <v>0</v>
      </c>
      <c r="K35" s="385">
        <f>K34-K30</f>
        <v>0</v>
      </c>
      <c r="L35" s="137">
        <f>IF(I35=0,0,ROUNDDOWN(K35/I35,3))</f>
        <v>0</v>
      </c>
      <c r="M35" s="380">
        <f>IF(I35=0,0,ROUNDUP(J35/I35,2))</f>
        <v>0</v>
      </c>
      <c r="N35" s="371">
        <f t="shared" si="1"/>
        <v>0</v>
      </c>
    </row>
    <row r="36" spans="1:14" ht="18" customHeight="1">
      <c r="I36" s="765"/>
    </row>
    <row r="37" spans="1:14" ht="21.75" customHeight="1" thickBot="1">
      <c r="A37" s="724" t="s">
        <v>256</v>
      </c>
      <c r="B37" s="125"/>
      <c r="C37" s="138"/>
      <c r="D37" s="115"/>
      <c r="E37" s="95"/>
      <c r="F37" s="115"/>
      <c r="G37" s="138"/>
      <c r="H37" s="95"/>
      <c r="I37" s="115"/>
      <c r="J37" s="95"/>
      <c r="K37" s="115"/>
      <c r="L37" s="95"/>
      <c r="M37" s="95"/>
      <c r="N37" s="721">
        <f>事業報告書!$J$10</f>
        <v>0</v>
      </c>
    </row>
    <row r="38" spans="1:14">
      <c r="A38" s="1071" t="s">
        <v>461</v>
      </c>
      <c r="B38" s="1072"/>
      <c r="C38" s="1094" t="s">
        <v>35</v>
      </c>
      <c r="D38" s="1095"/>
      <c r="E38" s="1095"/>
      <c r="F38" s="1095"/>
      <c r="G38" s="1095"/>
      <c r="H38" s="1096"/>
      <c r="I38" s="1094" t="s">
        <v>36</v>
      </c>
      <c r="J38" s="1095"/>
      <c r="K38" s="1095"/>
      <c r="L38" s="1095"/>
      <c r="M38" s="1095"/>
      <c r="N38" s="1096"/>
    </row>
    <row r="39" spans="1:14">
      <c r="A39" s="1073"/>
      <c r="B39" s="1074"/>
      <c r="C39" s="139" t="s">
        <v>14</v>
      </c>
      <c r="D39" s="1114" t="s">
        <v>37</v>
      </c>
      <c r="E39" s="1115"/>
      <c r="F39" s="1115"/>
      <c r="G39" s="1115"/>
      <c r="H39" s="1085" t="s">
        <v>309</v>
      </c>
      <c r="I39" s="374" t="s">
        <v>14</v>
      </c>
      <c r="J39" s="1092" t="s">
        <v>37</v>
      </c>
      <c r="K39" s="1093"/>
      <c r="L39" s="1093"/>
      <c r="M39" s="1093"/>
      <c r="N39" s="1085" t="s">
        <v>309</v>
      </c>
    </row>
    <row r="40" spans="1:14" ht="24" customHeight="1">
      <c r="A40" s="1073"/>
      <c r="B40" s="1074"/>
      <c r="C40" s="127" t="s">
        <v>406</v>
      </c>
      <c r="D40" s="1081" t="s">
        <v>16</v>
      </c>
      <c r="E40" s="1061" t="s">
        <v>18</v>
      </c>
      <c r="F40" s="1061" t="s">
        <v>19</v>
      </c>
      <c r="G40" s="1061" t="s">
        <v>20</v>
      </c>
      <c r="H40" s="1086"/>
      <c r="I40" s="127" t="str">
        <f>+C40</f>
        <v>基準一次</v>
      </c>
      <c r="J40" s="1081" t="s">
        <v>16</v>
      </c>
      <c r="K40" s="1061" t="s">
        <v>18</v>
      </c>
      <c r="L40" s="1061" t="s">
        <v>19</v>
      </c>
      <c r="M40" s="1061" t="s">
        <v>20</v>
      </c>
      <c r="N40" s="1086"/>
    </row>
    <row r="41" spans="1:14" ht="24" customHeight="1">
      <c r="A41" s="1073"/>
      <c r="B41" s="1074"/>
      <c r="C41" s="128" t="s">
        <v>17</v>
      </c>
      <c r="D41" s="1081"/>
      <c r="E41" s="1062"/>
      <c r="F41" s="1062"/>
      <c r="G41" s="1062"/>
      <c r="H41" s="129">
        <f>$H$23</f>
        <v>5.8000000000000003E-2</v>
      </c>
      <c r="I41" s="733" t="s">
        <v>17</v>
      </c>
      <c r="J41" s="1081"/>
      <c r="K41" s="1062"/>
      <c r="L41" s="1062"/>
      <c r="M41" s="1062"/>
      <c r="N41" s="129">
        <f>$H$23</f>
        <v>5.8000000000000003E-2</v>
      </c>
    </row>
    <row r="42" spans="1:14">
      <c r="A42" s="1075"/>
      <c r="B42" s="1076"/>
      <c r="C42" s="358" t="s">
        <v>305</v>
      </c>
      <c r="D42" s="359" t="s">
        <v>307</v>
      </c>
      <c r="E42" s="359" t="s">
        <v>307</v>
      </c>
      <c r="F42" s="360" t="s">
        <v>308</v>
      </c>
      <c r="G42" s="359"/>
      <c r="H42" s="361" t="s">
        <v>306</v>
      </c>
      <c r="I42" s="358" t="s">
        <v>307</v>
      </c>
      <c r="J42" s="359" t="s">
        <v>307</v>
      </c>
      <c r="K42" s="359" t="s">
        <v>307</v>
      </c>
      <c r="L42" s="360" t="s">
        <v>308</v>
      </c>
      <c r="M42" s="359"/>
      <c r="N42" s="361" t="s">
        <v>306</v>
      </c>
    </row>
    <row r="43" spans="1:14" ht="16.5" customHeight="1">
      <c r="A43" s="1099" t="s">
        <v>21</v>
      </c>
      <c r="B43" s="1100"/>
      <c r="C43" s="159">
        <f>$I$25</f>
        <v>0</v>
      </c>
      <c r="D43" s="160">
        <f>'月別実績（1回目）'!P175+'月別実績（1回目）'!P177+'月別実績（1回目）'!P176</f>
        <v>0</v>
      </c>
      <c r="E43" s="155">
        <f>C43-D43</f>
        <v>0</v>
      </c>
      <c r="F43" s="130">
        <f>IF(C43=0,0,ROUNDDOWN(E43/C43,3))</f>
        <v>0</v>
      </c>
      <c r="G43" s="362">
        <f>IF(C43=0,0,ROUNDUP(D43/C43,2))</f>
        <v>0</v>
      </c>
      <c r="H43" s="368">
        <f t="shared" ref="H43:H53" si="4">E43*$H$23</f>
        <v>0</v>
      </c>
      <c r="I43" s="159">
        <f>$I$25</f>
        <v>0</v>
      </c>
      <c r="J43" s="160">
        <f>'月別実績（2回目）'!P175+'月別実績（2回目）'!P177+'月別実績（2回目）'!P176</f>
        <v>0</v>
      </c>
      <c r="K43" s="155">
        <f>I43-J43</f>
        <v>0</v>
      </c>
      <c r="L43" s="130">
        <f>IF(I43=0,0,ROUNDDOWN(K43/I43,3))</f>
        <v>0</v>
      </c>
      <c r="M43" s="362">
        <f>IF(I43=0,0,ROUNDUP(J43/I43,2))</f>
        <v>0</v>
      </c>
      <c r="N43" s="368">
        <f t="shared" ref="N43:N53" si="5">K43*$H$23</f>
        <v>0</v>
      </c>
    </row>
    <row r="44" spans="1:14" ht="16.5" customHeight="1">
      <c r="A44" s="1101" t="s">
        <v>22</v>
      </c>
      <c r="B44" s="1102"/>
      <c r="C44" s="159">
        <f>$I$26</f>
        <v>0</v>
      </c>
      <c r="D44" s="165">
        <f>'月別実績（1回目）'!P178</f>
        <v>0</v>
      </c>
      <c r="E44" s="155">
        <f>C44-D44</f>
        <v>0</v>
      </c>
      <c r="F44" s="131">
        <f>IF(C44=0,0,ROUNDDOWN(E44/C44,3))</f>
        <v>0</v>
      </c>
      <c r="G44" s="363">
        <f>IF(C44=0,0,ROUNDUP(D44/C44,2))</f>
        <v>0</v>
      </c>
      <c r="H44" s="368">
        <f t="shared" si="4"/>
        <v>0</v>
      </c>
      <c r="I44" s="159">
        <f>$I$26</f>
        <v>0</v>
      </c>
      <c r="J44" s="160">
        <f>'月別実績（2回目）'!P178</f>
        <v>0</v>
      </c>
      <c r="K44" s="155">
        <f>I44-J44</f>
        <v>0</v>
      </c>
      <c r="L44" s="131">
        <f>IF(I44=0,0,ROUNDDOWN(K44/I44,3))</f>
        <v>0</v>
      </c>
      <c r="M44" s="363">
        <f>IF(I44=0,0,ROUNDUP(J44/I44,2))</f>
        <v>0</v>
      </c>
      <c r="N44" s="368">
        <f t="shared" si="5"/>
        <v>0</v>
      </c>
    </row>
    <row r="45" spans="1:14" ht="16.5" customHeight="1">
      <c r="A45" s="1101" t="s">
        <v>23</v>
      </c>
      <c r="B45" s="1102"/>
      <c r="C45" s="159">
        <f>$I$27</f>
        <v>0</v>
      </c>
      <c r="D45" s="165">
        <f>'月別実績（1回目）'!P179</f>
        <v>0</v>
      </c>
      <c r="E45" s="155">
        <f t="shared" ref="E45:E50" si="6">C45-D45</f>
        <v>0</v>
      </c>
      <c r="F45" s="131">
        <f>IF(C45=0,0,ROUNDDOWN(E45/C45,3))</f>
        <v>0</v>
      </c>
      <c r="G45" s="363">
        <f>IF(C45=0,0,ROUNDUP(D45/C45,2))</f>
        <v>0</v>
      </c>
      <c r="H45" s="368">
        <f t="shared" si="4"/>
        <v>0</v>
      </c>
      <c r="I45" s="159">
        <f>$I$27</f>
        <v>0</v>
      </c>
      <c r="J45" s="160">
        <f>'月別実績（2回目）'!P179</f>
        <v>0</v>
      </c>
      <c r="K45" s="155">
        <f t="shared" ref="K45:K50" si="7">I45-J45</f>
        <v>0</v>
      </c>
      <c r="L45" s="131">
        <f>IF(I45=0,0,ROUNDDOWN(K45/I45,3))</f>
        <v>0</v>
      </c>
      <c r="M45" s="363">
        <f>IF(I45=0,0,ROUNDUP(J45/I45,2))</f>
        <v>0</v>
      </c>
      <c r="N45" s="368">
        <f t="shared" si="5"/>
        <v>0</v>
      </c>
    </row>
    <row r="46" spans="1:14" ht="16.5" customHeight="1">
      <c r="A46" s="1101" t="s">
        <v>24</v>
      </c>
      <c r="B46" s="1102"/>
      <c r="C46" s="159">
        <f>$I$28</f>
        <v>0</v>
      </c>
      <c r="D46" s="165">
        <f>'月別実績（1回目）'!P180</f>
        <v>0</v>
      </c>
      <c r="E46" s="155">
        <f t="shared" si="6"/>
        <v>0</v>
      </c>
      <c r="F46" s="131">
        <f>IF(C46=0,0,ROUNDDOWN(E46/C46,3))</f>
        <v>0</v>
      </c>
      <c r="G46" s="363">
        <f>IF(C46=0,0,ROUNDUP(D46/C46,2))</f>
        <v>0</v>
      </c>
      <c r="H46" s="368">
        <f t="shared" si="4"/>
        <v>0</v>
      </c>
      <c r="I46" s="159">
        <f>$I$28</f>
        <v>0</v>
      </c>
      <c r="J46" s="160">
        <f>'月別実績（2回目）'!P180</f>
        <v>0</v>
      </c>
      <c r="K46" s="155">
        <f t="shared" si="7"/>
        <v>0</v>
      </c>
      <c r="L46" s="131">
        <f>IF(I46=0,0,ROUNDDOWN(K46/I46,3))</f>
        <v>0</v>
      </c>
      <c r="M46" s="363">
        <f>IF(I46=0,0,ROUNDUP(J46/I46,2))</f>
        <v>0</v>
      </c>
      <c r="N46" s="368">
        <f t="shared" si="5"/>
        <v>0</v>
      </c>
    </row>
    <row r="47" spans="1:14" ht="16.5" customHeight="1">
      <c r="A47" s="1101" t="s">
        <v>25</v>
      </c>
      <c r="B47" s="1102"/>
      <c r="C47" s="159">
        <f>$I$29</f>
        <v>0</v>
      </c>
      <c r="D47" s="165">
        <f>'月別実績（1回目）'!P181</f>
        <v>0</v>
      </c>
      <c r="E47" s="155">
        <f t="shared" si="6"/>
        <v>0</v>
      </c>
      <c r="F47" s="131">
        <f>IF(C47=0,0,ROUNDDOWN(E47/C47,3))</f>
        <v>0</v>
      </c>
      <c r="G47" s="363">
        <f>IF(C47=0,0,ROUNDUP(D47/C47,2))</f>
        <v>0</v>
      </c>
      <c r="H47" s="368">
        <f t="shared" si="4"/>
        <v>0</v>
      </c>
      <c r="I47" s="159">
        <f>$I$29</f>
        <v>0</v>
      </c>
      <c r="J47" s="160">
        <f>'月別実績（2回目）'!P181</f>
        <v>0</v>
      </c>
      <c r="K47" s="155">
        <f t="shared" si="7"/>
        <v>0</v>
      </c>
      <c r="L47" s="131">
        <f>IF(I47=0,0,ROUNDDOWN(K47/I47,3))</f>
        <v>0</v>
      </c>
      <c r="M47" s="363">
        <f>IF(I47=0,0,ROUNDUP(J47/I47,2))</f>
        <v>0</v>
      </c>
      <c r="N47" s="368">
        <f t="shared" si="5"/>
        <v>0</v>
      </c>
    </row>
    <row r="48" spans="1:14" ht="16.5" customHeight="1">
      <c r="A48" s="1069" t="s">
        <v>26</v>
      </c>
      <c r="B48" s="600" t="s">
        <v>27</v>
      </c>
      <c r="C48" s="159">
        <f>$I$30</f>
        <v>0</v>
      </c>
      <c r="D48" s="166">
        <f>'月別実績（1回目）'!Q149*-1</f>
        <v>0</v>
      </c>
      <c r="E48" s="155">
        <f t="shared" si="6"/>
        <v>0</v>
      </c>
      <c r="F48" s="408" t="str">
        <f>IF(D48=0,"　　 　－",ROUNDDOWN(E48/C53,3))</f>
        <v>　　 　－</v>
      </c>
      <c r="G48" s="373" t="s">
        <v>28</v>
      </c>
      <c r="H48" s="368">
        <f t="shared" si="4"/>
        <v>0</v>
      </c>
      <c r="I48" s="159">
        <f>$I$30</f>
        <v>0</v>
      </c>
      <c r="J48" s="160">
        <f>'月別実績（2回目）'!Q149*-1</f>
        <v>0</v>
      </c>
      <c r="K48" s="155">
        <f t="shared" si="7"/>
        <v>0</v>
      </c>
      <c r="L48" s="131" t="str">
        <f>IF(J48=0,"　　 　－",ROUNDDOWN(K48/I53,3))</f>
        <v>　　 　－</v>
      </c>
      <c r="M48" s="364" t="s">
        <v>28</v>
      </c>
      <c r="N48" s="368">
        <f t="shared" si="5"/>
        <v>0</v>
      </c>
    </row>
    <row r="49" spans="1:16" ht="16.5" customHeight="1">
      <c r="A49" s="1070"/>
      <c r="B49" s="941" t="s">
        <v>29</v>
      </c>
      <c r="C49" s="159">
        <f>$I$31</f>
        <v>0</v>
      </c>
      <c r="D49" s="974">
        <f>'月別実績（1回目）'!Q152*-1</f>
        <v>0</v>
      </c>
      <c r="E49" s="155">
        <f t="shared" si="6"/>
        <v>0</v>
      </c>
      <c r="F49" s="134" t="s">
        <v>28</v>
      </c>
      <c r="G49" s="364" t="s">
        <v>28</v>
      </c>
      <c r="H49" s="368">
        <f t="shared" si="4"/>
        <v>0</v>
      </c>
      <c r="I49" s="159">
        <f>$I$31</f>
        <v>0</v>
      </c>
      <c r="J49" s="160">
        <f>'月別実績（2回目）'!Q152*-1</f>
        <v>0</v>
      </c>
      <c r="K49" s="155">
        <f t="shared" si="7"/>
        <v>0</v>
      </c>
      <c r="L49" s="134" t="s">
        <v>28</v>
      </c>
      <c r="M49" s="364" t="s">
        <v>28</v>
      </c>
      <c r="N49" s="368">
        <f t="shared" si="5"/>
        <v>0</v>
      </c>
      <c r="P49" s="97"/>
    </row>
    <row r="50" spans="1:16" ht="16.5" customHeight="1">
      <c r="A50" s="1107" t="s">
        <v>30</v>
      </c>
      <c r="B50" s="1108"/>
      <c r="C50" s="375">
        <f>$I$32</f>
        <v>0</v>
      </c>
      <c r="D50" s="167">
        <f>'月別実績（1回目）'!P182</f>
        <v>0</v>
      </c>
      <c r="E50" s="156">
        <f t="shared" si="6"/>
        <v>0</v>
      </c>
      <c r="F50" s="135" t="s">
        <v>28</v>
      </c>
      <c r="G50" s="365" t="s">
        <v>28</v>
      </c>
      <c r="H50" s="369">
        <f t="shared" si="4"/>
        <v>0</v>
      </c>
      <c r="I50" s="375">
        <f>$I$32</f>
        <v>0</v>
      </c>
      <c r="J50" s="160">
        <f>'月別実績（2回目）'!P182</f>
        <v>0</v>
      </c>
      <c r="K50" s="156">
        <f t="shared" si="7"/>
        <v>0</v>
      </c>
      <c r="L50" s="135" t="s">
        <v>28</v>
      </c>
      <c r="M50" s="365" t="s">
        <v>28</v>
      </c>
      <c r="N50" s="369">
        <f t="shared" si="5"/>
        <v>0</v>
      </c>
    </row>
    <row r="51" spans="1:16" ht="23.25" customHeight="1">
      <c r="A51" s="1109" t="s">
        <v>263</v>
      </c>
      <c r="B51" s="1113"/>
      <c r="C51" s="376">
        <f>$I$33</f>
        <v>0</v>
      </c>
      <c r="D51" s="161">
        <f>SUM(D43:D50)</f>
        <v>0</v>
      </c>
      <c r="E51" s="157">
        <f>SUM(E43:E50)</f>
        <v>0</v>
      </c>
      <c r="F51" s="136">
        <f>IF(C51=0,0,ROUNDDOWN(E51/C51,3))</f>
        <v>0</v>
      </c>
      <c r="G51" s="366">
        <f>IF(C51=0,0,ROUNDUP(D51/C51,2))</f>
        <v>0</v>
      </c>
      <c r="H51" s="370">
        <f t="shared" si="4"/>
        <v>0</v>
      </c>
      <c r="I51" s="376">
        <f>$I$33</f>
        <v>0</v>
      </c>
      <c r="J51" s="161">
        <f>SUM(J43:J50)</f>
        <v>0</v>
      </c>
      <c r="K51" s="157">
        <f>SUM(K43:K50)</f>
        <v>0</v>
      </c>
      <c r="L51" s="136">
        <f>IF(I51=0,0,ROUNDDOWN(K51/I51,3))</f>
        <v>0</v>
      </c>
      <c r="M51" s="366">
        <f>IF(I51=0,0,ROUNDUP(J51/I51,2))</f>
        <v>0</v>
      </c>
      <c r="N51" s="370">
        <f t="shared" si="5"/>
        <v>0</v>
      </c>
    </row>
    <row r="52" spans="1:16" ht="23.25" customHeight="1">
      <c r="A52" s="1109" t="s">
        <v>264</v>
      </c>
      <c r="B52" s="1110"/>
      <c r="C52" s="376">
        <f>$I$34</f>
        <v>0</v>
      </c>
      <c r="D52" s="162">
        <f>D51-D50</f>
        <v>0</v>
      </c>
      <c r="E52" s="157">
        <f>E51-E50</f>
        <v>0</v>
      </c>
      <c r="F52" s="136">
        <f>IF(C52=0,0,ROUNDDOWN(E52/C52,3))</f>
        <v>0</v>
      </c>
      <c r="G52" s="366">
        <f>IF(C52=0,0,ROUNDUP(D52/C52,2))</f>
        <v>0</v>
      </c>
      <c r="H52" s="370">
        <f t="shared" si="4"/>
        <v>0</v>
      </c>
      <c r="I52" s="376">
        <f>$I$34</f>
        <v>0</v>
      </c>
      <c r="J52" s="162">
        <f>J51-J50</f>
        <v>0</v>
      </c>
      <c r="K52" s="157">
        <f>K51-K50</f>
        <v>0</v>
      </c>
      <c r="L52" s="136">
        <f>IF(I52=0,0,ROUNDDOWN(K52/I52,3))</f>
        <v>0</v>
      </c>
      <c r="M52" s="366">
        <f>IF(I52=0,0,ROUNDUP(J52/I52,2))</f>
        <v>0</v>
      </c>
      <c r="N52" s="370">
        <f t="shared" si="5"/>
        <v>0</v>
      </c>
    </row>
    <row r="53" spans="1:16" ht="23.25" customHeight="1" thickBot="1">
      <c r="A53" s="1111" t="s">
        <v>34</v>
      </c>
      <c r="B53" s="1112"/>
      <c r="C53" s="164">
        <f>$I$35</f>
        <v>0</v>
      </c>
      <c r="D53" s="163">
        <f>D52-D48</f>
        <v>0</v>
      </c>
      <c r="E53" s="158">
        <f>E52-E48</f>
        <v>0</v>
      </c>
      <c r="F53" s="137">
        <f>IF(C53=0,0,ROUNDDOWN(E53/C53,3))</f>
        <v>0</v>
      </c>
      <c r="G53" s="367">
        <f>IF(C53=0,0,ROUNDUP(D53/C53,2))</f>
        <v>0</v>
      </c>
      <c r="H53" s="371">
        <f t="shared" si="4"/>
        <v>0</v>
      </c>
      <c r="I53" s="164">
        <f>$I$35</f>
        <v>0</v>
      </c>
      <c r="J53" s="163">
        <f>J52-J48</f>
        <v>0</v>
      </c>
      <c r="K53" s="158">
        <f>K52-K48</f>
        <v>0</v>
      </c>
      <c r="L53" s="137">
        <f>IF(I53=0,0,ROUNDDOWN(K53/I53,3))</f>
        <v>0</v>
      </c>
      <c r="M53" s="367">
        <f>IF(I53=0,0,ROUNDUP(J53/I53,2))</f>
        <v>0</v>
      </c>
      <c r="N53" s="371">
        <f t="shared" si="5"/>
        <v>0</v>
      </c>
    </row>
    <row r="54" spans="1:16" ht="24" customHeight="1" thickBot="1">
      <c r="A54" s="724" t="s">
        <v>448</v>
      </c>
      <c r="N54" s="721">
        <f>事業報告書!$J$10</f>
        <v>0</v>
      </c>
    </row>
    <row r="55" spans="1:16">
      <c r="A55" s="1071" t="s">
        <v>461</v>
      </c>
      <c r="B55" s="1072"/>
      <c r="C55" s="1094" t="s">
        <v>38</v>
      </c>
      <c r="D55" s="1095"/>
      <c r="E55" s="1095"/>
      <c r="F55" s="1095"/>
      <c r="G55" s="1095"/>
      <c r="H55" s="1096"/>
      <c r="I55" s="1087"/>
      <c r="J55" s="1088"/>
      <c r="K55" s="1088"/>
      <c r="L55" s="1088"/>
      <c r="M55" s="1088"/>
      <c r="N55" s="1089"/>
    </row>
    <row r="56" spans="1:16">
      <c r="A56" s="1073"/>
      <c r="B56" s="1074"/>
      <c r="C56" s="139" t="s">
        <v>14</v>
      </c>
      <c r="D56" s="1114" t="s">
        <v>37</v>
      </c>
      <c r="E56" s="1115"/>
      <c r="F56" s="1115"/>
      <c r="G56" s="1115"/>
      <c r="H56" s="1085" t="s">
        <v>309</v>
      </c>
      <c r="I56" s="374" t="s">
        <v>14</v>
      </c>
      <c r="J56" s="1092" t="s">
        <v>37</v>
      </c>
      <c r="K56" s="1093"/>
      <c r="L56" s="1093"/>
      <c r="M56" s="1093"/>
      <c r="N56" s="1085" t="s">
        <v>309</v>
      </c>
    </row>
    <row r="57" spans="1:16">
      <c r="A57" s="1073"/>
      <c r="B57" s="1074"/>
      <c r="C57" s="127" t="s">
        <v>406</v>
      </c>
      <c r="D57" s="1081" t="s">
        <v>16</v>
      </c>
      <c r="E57" s="1061" t="s">
        <v>18</v>
      </c>
      <c r="F57" s="1061" t="s">
        <v>19</v>
      </c>
      <c r="G57" s="1061" t="s">
        <v>20</v>
      </c>
      <c r="H57" s="1086"/>
      <c r="I57" s="127" t="str">
        <f>+C57</f>
        <v>基準一次</v>
      </c>
      <c r="J57" s="1081" t="s">
        <v>16</v>
      </c>
      <c r="K57" s="1061" t="s">
        <v>18</v>
      </c>
      <c r="L57" s="1061" t="s">
        <v>19</v>
      </c>
      <c r="M57" s="1090" t="s">
        <v>20</v>
      </c>
      <c r="N57" s="1086"/>
    </row>
    <row r="58" spans="1:16" ht="24">
      <c r="A58" s="1073"/>
      <c r="B58" s="1074"/>
      <c r="C58" s="128" t="s">
        <v>17</v>
      </c>
      <c r="D58" s="1081"/>
      <c r="E58" s="1062"/>
      <c r="F58" s="1062"/>
      <c r="G58" s="1062"/>
      <c r="H58" s="129">
        <v>5.8000000000000003E-2</v>
      </c>
      <c r="I58" s="733" t="s">
        <v>17</v>
      </c>
      <c r="J58" s="1081"/>
      <c r="K58" s="1062"/>
      <c r="L58" s="1062"/>
      <c r="M58" s="1091"/>
      <c r="N58" s="129">
        <v>5.8000000000000003E-2</v>
      </c>
    </row>
    <row r="59" spans="1:16">
      <c r="A59" s="1075"/>
      <c r="B59" s="1076"/>
      <c r="C59" s="358" t="s">
        <v>305</v>
      </c>
      <c r="D59" s="359" t="s">
        <v>307</v>
      </c>
      <c r="E59" s="359" t="s">
        <v>307</v>
      </c>
      <c r="F59" s="360" t="s">
        <v>308</v>
      </c>
      <c r="G59" s="359"/>
      <c r="H59" s="361" t="s">
        <v>306</v>
      </c>
      <c r="I59" s="358" t="s">
        <v>307</v>
      </c>
      <c r="J59" s="359" t="s">
        <v>307</v>
      </c>
      <c r="K59" s="359" t="s">
        <v>307</v>
      </c>
      <c r="L59" s="360" t="s">
        <v>308</v>
      </c>
      <c r="M59" s="359"/>
      <c r="N59" s="361" t="s">
        <v>306</v>
      </c>
    </row>
    <row r="60" spans="1:16" ht="16.5" customHeight="1">
      <c r="A60" s="1099" t="s">
        <v>21</v>
      </c>
      <c r="B60" s="1100"/>
      <c r="C60" s="387">
        <f>$I$25</f>
        <v>0</v>
      </c>
      <c r="D60" s="388">
        <f>'月別実績（3回目）'!P175+'月別実績（3回目）'!P177+'月別実績（3回目）'!P176</f>
        <v>0</v>
      </c>
      <c r="E60" s="381">
        <f>C60-D60</f>
        <v>0</v>
      </c>
      <c r="F60" s="130">
        <f>IF(C60=0,0,ROUNDDOWN(E60/C60,3))</f>
        <v>0</v>
      </c>
      <c r="G60" s="377">
        <f>IF(C60=0,0,ROUNDUP(D60/C60,2))</f>
        <v>0</v>
      </c>
      <c r="H60" s="368">
        <f t="shared" ref="H60:H70" si="8">E60*$H$23</f>
        <v>0</v>
      </c>
      <c r="I60" s="159"/>
      <c r="J60" s="936"/>
      <c r="K60" s="155"/>
      <c r="L60" s="130"/>
      <c r="M60" s="362"/>
      <c r="N60" s="368"/>
    </row>
    <row r="61" spans="1:16" ht="16.5" customHeight="1">
      <c r="A61" s="1101" t="s">
        <v>22</v>
      </c>
      <c r="B61" s="1102"/>
      <c r="C61" s="387">
        <f>$I$26</f>
        <v>0</v>
      </c>
      <c r="D61" s="388">
        <f>'月別実績（3回目）'!P178</f>
        <v>0</v>
      </c>
      <c r="E61" s="381">
        <f>C61-D61</f>
        <v>0</v>
      </c>
      <c r="F61" s="131">
        <f>IF(C61=0,0,ROUNDDOWN(E61/C61,3))</f>
        <v>0</v>
      </c>
      <c r="G61" s="378">
        <f>IF(C61=0,0,ROUNDUP(D61/C61,2))</f>
        <v>0</v>
      </c>
      <c r="H61" s="368">
        <f t="shared" si="8"/>
        <v>0</v>
      </c>
      <c r="I61" s="159"/>
      <c r="J61" s="936"/>
      <c r="K61" s="155"/>
      <c r="L61" s="131"/>
      <c r="M61" s="363"/>
      <c r="N61" s="368"/>
    </row>
    <row r="62" spans="1:16" ht="16.5" customHeight="1">
      <c r="A62" s="1101" t="s">
        <v>23</v>
      </c>
      <c r="B62" s="1102"/>
      <c r="C62" s="387">
        <f>$I$27</f>
        <v>0</v>
      </c>
      <c r="D62" s="388">
        <f>'月別実績（3回目）'!P179</f>
        <v>0</v>
      </c>
      <c r="E62" s="381">
        <f t="shared" ref="E62:E67" si="9">C62-D62</f>
        <v>0</v>
      </c>
      <c r="F62" s="131">
        <f>IF(C62=0,0,ROUNDDOWN(E62/C62,3))</f>
        <v>0</v>
      </c>
      <c r="G62" s="378">
        <f>IF(C62=0,0,ROUNDUP(D62/C62,2))</f>
        <v>0</v>
      </c>
      <c r="H62" s="368">
        <f t="shared" si="8"/>
        <v>0</v>
      </c>
      <c r="I62" s="159"/>
      <c r="J62" s="936"/>
      <c r="K62" s="155"/>
      <c r="L62" s="131"/>
      <c r="M62" s="363"/>
      <c r="N62" s="368"/>
    </row>
    <row r="63" spans="1:16" ht="16.5" customHeight="1">
      <c r="A63" s="1101" t="s">
        <v>24</v>
      </c>
      <c r="B63" s="1102"/>
      <c r="C63" s="387">
        <f>$I$28</f>
        <v>0</v>
      </c>
      <c r="D63" s="388">
        <f>'月別実績（3回目）'!P180</f>
        <v>0</v>
      </c>
      <c r="E63" s="381">
        <f t="shared" si="9"/>
        <v>0</v>
      </c>
      <c r="F63" s="131">
        <f>IF(C63=0,0,ROUNDDOWN(E63/C63,3))</f>
        <v>0</v>
      </c>
      <c r="G63" s="378">
        <f>IF(C63=0,0,ROUNDUP(D63/C63,2))</f>
        <v>0</v>
      </c>
      <c r="H63" s="368">
        <f t="shared" si="8"/>
        <v>0</v>
      </c>
      <c r="I63" s="159"/>
      <c r="J63" s="936"/>
      <c r="K63" s="155"/>
      <c r="L63" s="131"/>
      <c r="M63" s="363"/>
      <c r="N63" s="368"/>
    </row>
    <row r="64" spans="1:16" ht="16.5" customHeight="1">
      <c r="A64" s="1101" t="s">
        <v>25</v>
      </c>
      <c r="B64" s="1102"/>
      <c r="C64" s="387">
        <f>$I$29</f>
        <v>0</v>
      </c>
      <c r="D64" s="388">
        <f>'月別実績（3回目）'!P181</f>
        <v>0</v>
      </c>
      <c r="E64" s="381">
        <f t="shared" si="9"/>
        <v>0</v>
      </c>
      <c r="F64" s="131">
        <f>IF(C64=0,0,ROUNDDOWN(E64/C64,3))</f>
        <v>0</v>
      </c>
      <c r="G64" s="378">
        <f>IF(C64=0,0,ROUNDUP(D64/C64,2))</f>
        <v>0</v>
      </c>
      <c r="H64" s="368">
        <f t="shared" si="8"/>
        <v>0</v>
      </c>
      <c r="I64" s="159"/>
      <c r="J64" s="936"/>
      <c r="K64" s="155"/>
      <c r="L64" s="131"/>
      <c r="M64" s="363"/>
      <c r="N64" s="368"/>
    </row>
    <row r="65" spans="1:16" ht="16.5" customHeight="1">
      <c r="A65" s="1069" t="s">
        <v>26</v>
      </c>
      <c r="B65" s="132" t="s">
        <v>27</v>
      </c>
      <c r="C65" s="387">
        <f>$I$30</f>
        <v>0</v>
      </c>
      <c r="D65" s="388">
        <f>'月別実績（3回目）'!Q149*-1</f>
        <v>0</v>
      </c>
      <c r="E65" s="381">
        <f t="shared" si="9"/>
        <v>0</v>
      </c>
      <c r="F65" s="131" t="str">
        <f>IF(D65=0,"　　　　－",ROUNDDOWN(E65/C70,3))</f>
        <v>　　　　－</v>
      </c>
      <c r="G65" s="394" t="s">
        <v>28</v>
      </c>
      <c r="H65" s="368">
        <f t="shared" si="8"/>
        <v>0</v>
      </c>
      <c r="I65" s="159"/>
      <c r="J65" s="936"/>
      <c r="K65" s="155"/>
      <c r="L65" s="131"/>
      <c r="M65" s="364"/>
      <c r="N65" s="368"/>
    </row>
    <row r="66" spans="1:16" ht="16.5" customHeight="1">
      <c r="A66" s="1070"/>
      <c r="B66" s="133" t="s">
        <v>29</v>
      </c>
      <c r="C66" s="387">
        <f>$I$31</f>
        <v>0</v>
      </c>
      <c r="D66" s="388">
        <f>'月別実績（3回目）'!Q152*-1</f>
        <v>0</v>
      </c>
      <c r="E66" s="381">
        <f t="shared" si="9"/>
        <v>0</v>
      </c>
      <c r="F66" s="134" t="s">
        <v>28</v>
      </c>
      <c r="G66" s="394" t="s">
        <v>28</v>
      </c>
      <c r="H66" s="368">
        <f t="shared" si="8"/>
        <v>0</v>
      </c>
      <c r="I66" s="159"/>
      <c r="J66" s="936"/>
      <c r="K66" s="155"/>
      <c r="L66" s="134"/>
      <c r="M66" s="364"/>
      <c r="N66" s="368"/>
    </row>
    <row r="67" spans="1:16" ht="16.5" customHeight="1">
      <c r="A67" s="1107" t="s">
        <v>30</v>
      </c>
      <c r="B67" s="1108"/>
      <c r="C67" s="389">
        <f>$I$32</f>
        <v>0</v>
      </c>
      <c r="D67" s="388">
        <f>'月別実績（3回目）'!P182</f>
        <v>0</v>
      </c>
      <c r="E67" s="382">
        <f t="shared" si="9"/>
        <v>0</v>
      </c>
      <c r="F67" s="135" t="s">
        <v>28</v>
      </c>
      <c r="G67" s="395" t="s">
        <v>28</v>
      </c>
      <c r="H67" s="369">
        <f t="shared" si="8"/>
        <v>0</v>
      </c>
      <c r="I67" s="375"/>
      <c r="J67" s="936"/>
      <c r="K67" s="156"/>
      <c r="L67" s="135"/>
      <c r="M67" s="365"/>
      <c r="N67" s="369"/>
    </row>
    <row r="68" spans="1:16" ht="23.25" customHeight="1">
      <c r="A68" s="1109" t="s">
        <v>32</v>
      </c>
      <c r="B68" s="1110"/>
      <c r="C68" s="383">
        <f>$I$33</f>
        <v>0</v>
      </c>
      <c r="D68" s="390">
        <f>SUM(D60:D67)</f>
        <v>0</v>
      </c>
      <c r="E68" s="310">
        <f>SUM(E60:E67)</f>
        <v>0</v>
      </c>
      <c r="F68" s="136">
        <f>IF(C68=0,0,ROUNDDOWN(E68/C68,3))</f>
        <v>0</v>
      </c>
      <c r="G68" s="379">
        <f>IF(C68=0,0,ROUNDUP(D68/C68,2))</f>
        <v>0</v>
      </c>
      <c r="H68" s="370">
        <f t="shared" si="8"/>
        <v>0</v>
      </c>
      <c r="I68" s="386"/>
      <c r="J68" s="937"/>
      <c r="K68" s="157"/>
      <c r="L68" s="136"/>
      <c r="M68" s="366"/>
      <c r="N68" s="370"/>
    </row>
    <row r="69" spans="1:16" ht="23.25" customHeight="1">
      <c r="A69" s="1109" t="s">
        <v>33</v>
      </c>
      <c r="B69" s="1110"/>
      <c r="C69" s="383">
        <f>$I$34</f>
        <v>0</v>
      </c>
      <c r="D69" s="391">
        <f>D68-D67</f>
        <v>0</v>
      </c>
      <c r="E69" s="310">
        <f>E68-E67</f>
        <v>0</v>
      </c>
      <c r="F69" s="136">
        <f>IF(C69=0,0,ROUNDDOWN(E69/C69,3))</f>
        <v>0</v>
      </c>
      <c r="G69" s="379">
        <f>IF(C69=0,0,ROUNDUP(D69/C69,2))</f>
        <v>0</v>
      </c>
      <c r="H69" s="370">
        <f t="shared" si="8"/>
        <v>0</v>
      </c>
      <c r="I69" s="376"/>
      <c r="J69" s="938"/>
      <c r="K69" s="157"/>
      <c r="L69" s="136"/>
      <c r="M69" s="366"/>
      <c r="N69" s="370"/>
    </row>
    <row r="70" spans="1:16" ht="23.25" customHeight="1" thickBot="1">
      <c r="A70" s="1111" t="s">
        <v>34</v>
      </c>
      <c r="B70" s="1112"/>
      <c r="C70" s="392">
        <f>$I$35</f>
        <v>0</v>
      </c>
      <c r="D70" s="393">
        <f>D69-D65</f>
        <v>0</v>
      </c>
      <c r="E70" s="385">
        <f>E69-E65</f>
        <v>0</v>
      </c>
      <c r="F70" s="137">
        <f>IF(C70=0,0,ROUNDDOWN(E70/C70,3))</f>
        <v>0</v>
      </c>
      <c r="G70" s="380">
        <f>IF(C70=0,0,ROUNDUP(D70/C70,2))</f>
        <v>0</v>
      </c>
      <c r="H70" s="371">
        <f t="shared" si="8"/>
        <v>0</v>
      </c>
      <c r="I70" s="168"/>
      <c r="J70" s="939"/>
      <c r="K70" s="158"/>
      <c r="L70" s="137"/>
      <c r="M70" s="367"/>
      <c r="N70" s="371"/>
    </row>
    <row r="72" spans="1:16" ht="20.25" thickBot="1">
      <c r="A72" s="724" t="s">
        <v>52</v>
      </c>
      <c r="B72" s="68"/>
      <c r="C72" s="68" t="s">
        <v>39</v>
      </c>
      <c r="D72" s="68"/>
      <c r="E72" s="68"/>
      <c r="F72" s="68"/>
      <c r="G72" s="68"/>
      <c r="H72" s="68"/>
      <c r="I72" s="68"/>
      <c r="J72" s="68"/>
      <c r="K72" s="68"/>
      <c r="L72" s="68"/>
      <c r="M72" s="68"/>
      <c r="N72" s="721">
        <f>事業報告書!$J$10</f>
        <v>0</v>
      </c>
      <c r="O72" s="68"/>
      <c r="P72" s="72"/>
    </row>
    <row r="73" spans="1:16">
      <c r="A73" s="729"/>
      <c r="B73" s="730"/>
      <c r="C73" s="1094" t="s">
        <v>12</v>
      </c>
      <c r="D73" s="1118"/>
      <c r="E73" s="731"/>
      <c r="F73" s="140" t="s">
        <v>13</v>
      </c>
      <c r="G73" s="140"/>
      <c r="H73" s="141" t="s">
        <v>40</v>
      </c>
      <c r="I73" s="141"/>
      <c r="J73" s="141" t="s">
        <v>41</v>
      </c>
      <c r="K73" s="141"/>
      <c r="L73" s="141" t="s">
        <v>42</v>
      </c>
      <c r="M73" s="141"/>
      <c r="N73" s="142"/>
    </row>
    <row r="74" spans="1:16" ht="17.25" thickBot="1">
      <c r="A74" s="732"/>
      <c r="B74" s="143"/>
      <c r="C74" s="728" t="s">
        <v>14</v>
      </c>
      <c r="D74" s="144" t="s">
        <v>15</v>
      </c>
      <c r="E74" s="144"/>
      <c r="F74" s="144" t="s">
        <v>15</v>
      </c>
      <c r="G74" s="144"/>
      <c r="H74" s="145" t="s">
        <v>43</v>
      </c>
      <c r="I74" s="145"/>
      <c r="J74" s="145" t="s">
        <v>43</v>
      </c>
      <c r="K74" s="145"/>
      <c r="L74" s="145" t="s">
        <v>43</v>
      </c>
      <c r="M74" s="145"/>
      <c r="N74" s="146"/>
    </row>
    <row r="75" spans="1:16">
      <c r="A75" s="1094" t="s">
        <v>21</v>
      </c>
      <c r="B75" s="1096"/>
      <c r="C75" s="400">
        <f>$C$25</f>
        <v>0</v>
      </c>
      <c r="D75" s="401">
        <f>$D$25</f>
        <v>0</v>
      </c>
      <c r="E75" s="401"/>
      <c r="F75" s="401">
        <f>$J$25</f>
        <v>0</v>
      </c>
      <c r="G75" s="401"/>
      <c r="H75" s="402">
        <f>$D$43</f>
        <v>0</v>
      </c>
      <c r="I75" s="402"/>
      <c r="J75" s="402">
        <f>$J$43</f>
        <v>0</v>
      </c>
      <c r="K75" s="402"/>
      <c r="L75" s="402">
        <f>$D$60</f>
        <v>0</v>
      </c>
      <c r="M75" s="403"/>
      <c r="N75" s="908">
        <f>$J$60</f>
        <v>0</v>
      </c>
    </row>
    <row r="76" spans="1:16">
      <c r="A76" s="1116" t="s">
        <v>22</v>
      </c>
      <c r="B76" s="1117"/>
      <c r="C76" s="400">
        <f>$C$26</f>
        <v>0</v>
      </c>
      <c r="D76" s="401">
        <f>$D$26</f>
        <v>0</v>
      </c>
      <c r="E76" s="404"/>
      <c r="F76" s="401">
        <f>$J$26</f>
        <v>0</v>
      </c>
      <c r="G76" s="404"/>
      <c r="H76" s="402">
        <f>$D$44</f>
        <v>0</v>
      </c>
      <c r="I76" s="405"/>
      <c r="J76" s="402">
        <f>$J$44</f>
        <v>0</v>
      </c>
      <c r="K76" s="405"/>
      <c r="L76" s="402">
        <f>$D$61</f>
        <v>0</v>
      </c>
      <c r="M76" s="406"/>
      <c r="N76" s="908">
        <f>$J$61</f>
        <v>0</v>
      </c>
    </row>
    <row r="77" spans="1:16">
      <c r="A77" s="1116" t="s">
        <v>23</v>
      </c>
      <c r="B77" s="1117"/>
      <c r="C77" s="400">
        <f>$C$27</f>
        <v>0</v>
      </c>
      <c r="D77" s="401">
        <f>$D$27</f>
        <v>0</v>
      </c>
      <c r="E77" s="404"/>
      <c r="F77" s="401">
        <f>$J$27</f>
        <v>0</v>
      </c>
      <c r="G77" s="404"/>
      <c r="H77" s="402">
        <f>$D$45</f>
        <v>0</v>
      </c>
      <c r="I77" s="405"/>
      <c r="J77" s="402">
        <f>$J$45</f>
        <v>0</v>
      </c>
      <c r="K77" s="405"/>
      <c r="L77" s="402">
        <f>$D$62</f>
        <v>0</v>
      </c>
      <c r="M77" s="406"/>
      <c r="N77" s="908">
        <f>$J$62</f>
        <v>0</v>
      </c>
    </row>
    <row r="78" spans="1:16">
      <c r="A78" s="1116" t="s">
        <v>24</v>
      </c>
      <c r="B78" s="1117"/>
      <c r="C78" s="400">
        <f>$C$28</f>
        <v>0</v>
      </c>
      <c r="D78" s="401">
        <f>$D$28</f>
        <v>0</v>
      </c>
      <c r="E78" s="404"/>
      <c r="F78" s="401">
        <f>$J$28</f>
        <v>0</v>
      </c>
      <c r="G78" s="404"/>
      <c r="H78" s="402">
        <f>$D$46</f>
        <v>0</v>
      </c>
      <c r="I78" s="405"/>
      <c r="J78" s="402">
        <f>$J$46</f>
        <v>0</v>
      </c>
      <c r="K78" s="405"/>
      <c r="L78" s="402">
        <f>$D$63</f>
        <v>0</v>
      </c>
      <c r="M78" s="406"/>
      <c r="N78" s="908">
        <f>$J$63</f>
        <v>0</v>
      </c>
    </row>
    <row r="79" spans="1:16">
      <c r="A79" s="1116" t="s">
        <v>25</v>
      </c>
      <c r="B79" s="1117"/>
      <c r="C79" s="400">
        <f>$C$29</f>
        <v>0</v>
      </c>
      <c r="D79" s="401">
        <f>$D$29</f>
        <v>0</v>
      </c>
      <c r="E79" s="404"/>
      <c r="F79" s="401">
        <f>$J$29</f>
        <v>0</v>
      </c>
      <c r="G79" s="404"/>
      <c r="H79" s="402">
        <f>$D$47</f>
        <v>0</v>
      </c>
      <c r="I79" s="405"/>
      <c r="J79" s="402">
        <f>$J$47</f>
        <v>0</v>
      </c>
      <c r="K79" s="405"/>
      <c r="L79" s="402">
        <f>$D$64</f>
        <v>0</v>
      </c>
      <c r="M79" s="406"/>
      <c r="N79" s="908">
        <f>$J$64</f>
        <v>0</v>
      </c>
    </row>
    <row r="80" spans="1:16">
      <c r="A80" s="1116" t="s">
        <v>27</v>
      </c>
      <c r="B80" s="1117"/>
      <c r="C80" s="400">
        <f>$C$30</f>
        <v>0</v>
      </c>
      <c r="D80" s="401">
        <f>$D$30</f>
        <v>0</v>
      </c>
      <c r="E80" s="404"/>
      <c r="F80" s="401">
        <f>$J$30</f>
        <v>0</v>
      </c>
      <c r="G80" s="404"/>
      <c r="H80" s="402">
        <f>$D$48</f>
        <v>0</v>
      </c>
      <c r="I80" s="405"/>
      <c r="J80" s="402">
        <f>$J$48</f>
        <v>0</v>
      </c>
      <c r="K80" s="405"/>
      <c r="L80" s="402">
        <f>$D$65</f>
        <v>0</v>
      </c>
      <c r="M80" s="406"/>
      <c r="N80" s="908">
        <f>$J$65</f>
        <v>0</v>
      </c>
    </row>
    <row r="81" spans="1:16">
      <c r="A81" s="1116" t="s">
        <v>29</v>
      </c>
      <c r="B81" s="1117"/>
      <c r="C81" s="400">
        <f>$C$31</f>
        <v>0</v>
      </c>
      <c r="D81" s="401">
        <f>$D$31</f>
        <v>0</v>
      </c>
      <c r="E81" s="404"/>
      <c r="F81" s="401">
        <f>$J$31</f>
        <v>0</v>
      </c>
      <c r="G81" s="404"/>
      <c r="H81" s="402">
        <f>$D$49</f>
        <v>0</v>
      </c>
      <c r="I81" s="405"/>
      <c r="J81" s="402">
        <f>$J$49</f>
        <v>0</v>
      </c>
      <c r="K81" s="405"/>
      <c r="L81" s="402">
        <f>$D$66</f>
        <v>0</v>
      </c>
      <c r="M81" s="406"/>
      <c r="N81" s="908">
        <f>$J$66</f>
        <v>0</v>
      </c>
    </row>
    <row r="82" spans="1:16">
      <c r="A82" s="1119" t="s">
        <v>44</v>
      </c>
      <c r="B82" s="1120"/>
      <c r="C82" s="407">
        <f>$C$34</f>
        <v>0</v>
      </c>
      <c r="D82" s="404">
        <f>$D$34</f>
        <v>0</v>
      </c>
      <c r="E82" s="404"/>
      <c r="F82" s="404">
        <f>$J$34</f>
        <v>0</v>
      </c>
      <c r="G82" s="404"/>
      <c r="H82" s="402">
        <f>$D$52</f>
        <v>0</v>
      </c>
      <c r="I82" s="405"/>
      <c r="J82" s="405">
        <f>$J$52</f>
        <v>0</v>
      </c>
      <c r="K82" s="405"/>
      <c r="L82" s="405">
        <f>$D$69</f>
        <v>0</v>
      </c>
      <c r="M82" s="406"/>
      <c r="N82" s="909">
        <f>$J$69</f>
        <v>0</v>
      </c>
    </row>
    <row r="83" spans="1:16">
      <c r="A83" s="1119" t="s">
        <v>45</v>
      </c>
      <c r="B83" s="1120"/>
      <c r="C83" s="407">
        <f>IF($J$12=0,0,ROUND(C82/$J$12,0))</f>
        <v>0</v>
      </c>
      <c r="D83" s="404">
        <f>IF($J$12=0,0,ROUND(D82/$J$12,0))</f>
        <v>0</v>
      </c>
      <c r="E83" s="404"/>
      <c r="F83" s="404">
        <f>IF($J$12=0,0,ROUND(F82/$J$12,0))</f>
        <v>0</v>
      </c>
      <c r="G83" s="404"/>
      <c r="H83" s="405">
        <f>IF($J$12=0,0,ROUND(H82/$J$12,0))</f>
        <v>0</v>
      </c>
      <c r="I83" s="405"/>
      <c r="J83" s="405">
        <f>IF($J$12=0,0,ROUND(J82/$J$12,0))</f>
        <v>0</v>
      </c>
      <c r="K83" s="405"/>
      <c r="L83" s="405">
        <f>IF($J$12=0,0,ROUND(L82/$J$12,0))</f>
        <v>0</v>
      </c>
      <c r="M83" s="406"/>
      <c r="N83" s="909">
        <f>IF($J$12=0,0,ROUND(N82/$J$12,0))</f>
        <v>0</v>
      </c>
    </row>
    <row r="84" spans="1:16" ht="17.25" thickBot="1">
      <c r="A84" s="1123" t="s">
        <v>19</v>
      </c>
      <c r="B84" s="1124"/>
      <c r="C84" s="147"/>
      <c r="D84" s="397">
        <f>$F$34</f>
        <v>0</v>
      </c>
      <c r="E84" s="397"/>
      <c r="F84" s="397">
        <f>$L$34</f>
        <v>0</v>
      </c>
      <c r="G84" s="397"/>
      <c r="H84" s="398">
        <f>$F$52</f>
        <v>0</v>
      </c>
      <c r="I84" s="398"/>
      <c r="J84" s="398">
        <f>$L$52</f>
        <v>0</v>
      </c>
      <c r="K84" s="398"/>
      <c r="L84" s="398">
        <f>$F$69</f>
        <v>0</v>
      </c>
      <c r="M84" s="399"/>
      <c r="N84" s="910">
        <f>$L$69</f>
        <v>0</v>
      </c>
    </row>
    <row r="85" spans="1:16" ht="17.25" thickBot="1">
      <c r="A85" s="1121" t="s">
        <v>46</v>
      </c>
      <c r="B85" s="1122"/>
      <c r="C85" s="148" t="s">
        <v>47</v>
      </c>
      <c r="D85" s="149" t="str">
        <f>IF(D84&gt;=1,"ZEB",IF(D84&gt;=0.75,"Nearly ZEB",IF(D84&gt;=0.5,"ZEB Ready","-")))</f>
        <v>-</v>
      </c>
      <c r="E85" s="149"/>
      <c r="F85" s="149" t="str">
        <f>IF(L34&gt;=1,"ZEB",IF(L34&gt;=0.75,"Nearly ZEB",IF(L34&gt;=0.5,"ZEB Ready","-")))</f>
        <v>-</v>
      </c>
      <c r="G85" s="149"/>
      <c r="H85" s="150" t="str">
        <f>IF(F52&gt;=1,"ZEB",IF(F52&gt;=0.75,"Nearly ZEB",IF(F52&gt;=0.5,"ZEB Ready","-")))</f>
        <v>-</v>
      </c>
      <c r="I85" s="150"/>
      <c r="J85" s="150" t="str">
        <f>IF(L52&gt;=1,"ZEB",IF(L52&gt;=0.75,"Nearly ZEB",IF(L52&gt;=0.5,"ZEB Ready","-")))</f>
        <v>-</v>
      </c>
      <c r="K85" s="150"/>
      <c r="L85" s="150" t="str">
        <f>IF(F69&gt;=1,"ZEB",IF(F69&gt;=0.75,"Nearly ZEB",IF(F69&gt;=0.5,"ZEB Ready","-")))</f>
        <v>-</v>
      </c>
      <c r="M85" s="151"/>
      <c r="N85" s="911" t="str">
        <f>IF(L69&gt;=1,"ZEB",IF(L69&gt;=0.75,"Nearly ZEB",IF(L69&gt;=0.5,"ZEB Ready","-")))</f>
        <v>-</v>
      </c>
    </row>
    <row r="86" spans="1:16" ht="17.25" thickBot="1">
      <c r="A86" s="1121" t="s">
        <v>48</v>
      </c>
      <c r="B86" s="1122"/>
      <c r="C86" s="148" t="s">
        <v>47</v>
      </c>
      <c r="D86" s="152" t="s">
        <v>47</v>
      </c>
      <c r="E86" s="152"/>
      <c r="F86" s="152" t="s">
        <v>47</v>
      </c>
      <c r="G86" s="152"/>
      <c r="H86" s="150" t="str">
        <f>IF($F$84&lt;=H84,"○","×")</f>
        <v>○</v>
      </c>
      <c r="I86" s="150"/>
      <c r="J86" s="150" t="str">
        <f>IF($F$84&lt;=J84,"○","×")</f>
        <v>○</v>
      </c>
      <c r="K86" s="150"/>
      <c r="L86" s="150" t="str">
        <f>IF($F$84&lt;=L84,"○","×")</f>
        <v>○</v>
      </c>
      <c r="M86" s="151"/>
      <c r="N86" s="911" t="str">
        <f>IF($F$84&lt;=N84,"○","×")</f>
        <v>○</v>
      </c>
    </row>
    <row r="87" spans="1:16" ht="17.25" thickBot="1">
      <c r="A87" s="1121" t="s">
        <v>49</v>
      </c>
      <c r="B87" s="1122"/>
      <c r="C87" s="153" t="s">
        <v>359</v>
      </c>
      <c r="D87" s="154"/>
      <c r="E87" s="154"/>
      <c r="F87" s="154"/>
      <c r="G87" s="154"/>
      <c r="H87" s="771" t="s">
        <v>50</v>
      </c>
      <c r="I87" s="766"/>
      <c r="J87" s="771" t="s">
        <v>50</v>
      </c>
      <c r="K87" s="766"/>
      <c r="L87" s="771" t="s">
        <v>50</v>
      </c>
      <c r="M87" s="767"/>
      <c r="N87" s="912" t="s">
        <v>50</v>
      </c>
    </row>
    <row r="88" spans="1:16">
      <c r="A88" s="66" t="s">
        <v>51</v>
      </c>
      <c r="B88" s="68"/>
      <c r="C88" s="68"/>
      <c r="D88" s="68"/>
      <c r="E88" s="68"/>
      <c r="F88" s="68"/>
      <c r="G88" s="68"/>
      <c r="H88" s="68"/>
      <c r="I88" s="68"/>
      <c r="J88" s="68"/>
      <c r="K88" s="68"/>
      <c r="L88" s="68"/>
      <c r="M88" s="68"/>
      <c r="N88" s="68"/>
      <c r="O88" s="68"/>
      <c r="P88" s="72"/>
    </row>
  </sheetData>
  <sheetProtection formatCells="0" formatColumns="0" formatRows="0" insertColumns="0" insertRows="0" deleteColumns="0" deleteRows="0" selectLockedCells="1"/>
  <mergeCells count="103">
    <mergeCell ref="A82:B82"/>
    <mergeCell ref="A81:B81"/>
    <mergeCell ref="A80:B80"/>
    <mergeCell ref="A79:B79"/>
    <mergeCell ref="A78:B78"/>
    <mergeCell ref="A87:B87"/>
    <mergeCell ref="A86:B86"/>
    <mergeCell ref="A85:B85"/>
    <mergeCell ref="A84:B84"/>
    <mergeCell ref="A83:B83"/>
    <mergeCell ref="A77:B77"/>
    <mergeCell ref="A76:B76"/>
    <mergeCell ref="A75:B75"/>
    <mergeCell ref="A53:B53"/>
    <mergeCell ref="A55:B59"/>
    <mergeCell ref="A60:B60"/>
    <mergeCell ref="A61:B61"/>
    <mergeCell ref="A62:B62"/>
    <mergeCell ref="C73:D73"/>
    <mergeCell ref="D56:G56"/>
    <mergeCell ref="A67:B67"/>
    <mergeCell ref="A68:B68"/>
    <mergeCell ref="A69:B69"/>
    <mergeCell ref="A70:B70"/>
    <mergeCell ref="A64:B64"/>
    <mergeCell ref="A65:A66"/>
    <mergeCell ref="A63:B63"/>
    <mergeCell ref="C55:H55"/>
    <mergeCell ref="D57:D58"/>
    <mergeCell ref="A52:B52"/>
    <mergeCell ref="A48:A49"/>
    <mergeCell ref="A50:B50"/>
    <mergeCell ref="A51:B51"/>
    <mergeCell ref="C38:H38"/>
    <mergeCell ref="D22:D23"/>
    <mergeCell ref="A44:B44"/>
    <mergeCell ref="A45:B45"/>
    <mergeCell ref="D39:G39"/>
    <mergeCell ref="A46:B46"/>
    <mergeCell ref="A47:B47"/>
    <mergeCell ref="H39:H40"/>
    <mergeCell ref="E40:E41"/>
    <mergeCell ref="F40:F41"/>
    <mergeCell ref="B10:C10"/>
    <mergeCell ref="D40:D41"/>
    <mergeCell ref="A25:B25"/>
    <mergeCell ref="A26:B26"/>
    <mergeCell ref="A27:B27"/>
    <mergeCell ref="A28:B28"/>
    <mergeCell ref="A29:B29"/>
    <mergeCell ref="C20:H20"/>
    <mergeCell ref="A43:B43"/>
    <mergeCell ref="B11:C11"/>
    <mergeCell ref="B12:C12"/>
    <mergeCell ref="A32:B32"/>
    <mergeCell ref="A33:B33"/>
    <mergeCell ref="A34:B34"/>
    <mergeCell ref="A35:B35"/>
    <mergeCell ref="A38:B42"/>
    <mergeCell ref="I20:N20"/>
    <mergeCell ref="H21:H22"/>
    <mergeCell ref="N21:N22"/>
    <mergeCell ref="M22:M23"/>
    <mergeCell ref="L22:L23"/>
    <mergeCell ref="I55:N55"/>
    <mergeCell ref="H56:H57"/>
    <mergeCell ref="N56:N57"/>
    <mergeCell ref="E57:E58"/>
    <mergeCell ref="F57:F58"/>
    <mergeCell ref="G57:G58"/>
    <mergeCell ref="K57:K58"/>
    <mergeCell ref="L57:L58"/>
    <mergeCell ref="M57:M58"/>
    <mergeCell ref="J56:M56"/>
    <mergeCell ref="J57:J58"/>
    <mergeCell ref="J40:J41"/>
    <mergeCell ref="I38:N38"/>
    <mergeCell ref="N39:N40"/>
    <mergeCell ref="J39:M39"/>
    <mergeCell ref="A1:N1"/>
    <mergeCell ref="B2:E2"/>
    <mergeCell ref="G40:G41"/>
    <mergeCell ref="K40:K41"/>
    <mergeCell ref="L40:L41"/>
    <mergeCell ref="M40:M41"/>
    <mergeCell ref="J11:K11"/>
    <mergeCell ref="J12:K12"/>
    <mergeCell ref="J13:K13"/>
    <mergeCell ref="D11:G11"/>
    <mergeCell ref="D12:G12"/>
    <mergeCell ref="F13:G13"/>
    <mergeCell ref="E22:E23"/>
    <mergeCell ref="F22:F23"/>
    <mergeCell ref="G22:G23"/>
    <mergeCell ref="K22:K23"/>
    <mergeCell ref="D4:G4"/>
    <mergeCell ref="D5:G5"/>
    <mergeCell ref="D6:G6"/>
    <mergeCell ref="A30:A31"/>
    <mergeCell ref="A20:B24"/>
    <mergeCell ref="D21:G21"/>
    <mergeCell ref="J21:M21"/>
    <mergeCell ref="J22:J23"/>
  </mergeCells>
  <phoneticPr fontId="2"/>
  <conditionalFormatting sqref="C33">
    <cfRule type="expression" dxfId="55" priority="67" stopIfTrue="1">
      <formula>IF(K9="既築",IF(M9="既築",$C$28&lt;&gt;$O$28,0),0)</formula>
    </cfRule>
  </conditionalFormatting>
  <conditionalFormatting sqref="C30:D31">
    <cfRule type="cellIs" dxfId="54" priority="25" stopIfTrue="1" operator="greaterThan">
      <formula>0</formula>
    </cfRule>
    <cfRule type="expression" dxfId="53" priority="26" stopIfTrue="1">
      <formula>$M$4="平成25年基準"</formula>
    </cfRule>
  </conditionalFormatting>
  <conditionalFormatting sqref="D48:D49">
    <cfRule type="cellIs" dxfId="52" priority="56" stopIfTrue="1" operator="greaterThan">
      <formula>0</formula>
    </cfRule>
    <cfRule type="expression" dxfId="51" priority="57" stopIfTrue="1">
      <formula>$M$4="平成25年基準"</formula>
    </cfRule>
  </conditionalFormatting>
  <conditionalFormatting sqref="I33">
    <cfRule type="expression" dxfId="50" priority="63" stopIfTrue="1">
      <formula>IF(P9="既築",IF(W9="既築",$C$28&lt;&gt;$O$28,0),0)</formula>
    </cfRule>
  </conditionalFormatting>
  <conditionalFormatting sqref="I30:J31">
    <cfRule type="cellIs" dxfId="49" priority="1" stopIfTrue="1" operator="greaterThan">
      <formula>0</formula>
    </cfRule>
    <cfRule type="expression" dxfId="48" priority="2" stopIfTrue="1">
      <formula>$M$4="平成25年基準"</formula>
    </cfRule>
  </conditionalFormatting>
  <dataValidations count="6">
    <dataValidation type="list" allowBlank="1" showInputMessage="1" showErrorMessage="1" sqref="D12" xr:uid="{00000000-0002-0000-0400-000000000000}">
      <formula1>"既築,新築,増改築"</formula1>
    </dataValidation>
    <dataValidation type="list" showErrorMessage="1" errorTitle="計算方法を選択する！" error="既築_x000a_平成25年基準_x000a_PAL/CEC_x000a_から選択してください。" promptTitle="申請時の計算方法" prompt="申請時の省エネルギー計算方法を選択してください。_x000a_工事区分が既築でも新築扱いで計算した場合は、平成25年基準またはPAL/CECを選択する。" sqref="H17" xr:uid="{00000000-0002-0000-0400-000001000000}">
      <formula1>"H25基準Ver1,H28基準Ver2"</formula1>
    </dataValidation>
    <dataValidation type="list" allowBlank="1" showInputMessage="1" showErrorMessage="1" sqref="H87:N87" xr:uid="{00000000-0002-0000-0400-000002000000}">
      <formula1>"-,有り"</formula1>
    </dataValidation>
    <dataValidation type="list" allowBlank="1" showInputMessage="1" sqref="D13" xr:uid="{00000000-0002-0000-0400-000004000000}">
      <formula1>$Q$8:$Q$14</formula1>
    </dataValidation>
    <dataValidation type="list" allowBlank="1" showInputMessage="1" sqref="F13:G13" xr:uid="{00000000-0002-0000-0400-000005000000}">
      <formula1>$S$8:$S$31</formula1>
    </dataValidation>
    <dataValidation type="list" allowBlank="1" showInputMessage="1" sqref="J11:K11" xr:uid="{00ECD65F-B09C-4075-8781-779C4ABAA1C7}">
      <formula1>"単年度事業,複数年事業"</formula1>
    </dataValidation>
  </dataValidations>
  <printOptions horizontalCentered="1"/>
  <pageMargins left="0.23622047244094491" right="0.23622047244094491" top="0.74803149606299213" bottom="0.74803149606299213" header="0.31496062992125984" footer="0.31496062992125984"/>
  <pageSetup paperSize="9" orientation="landscape" r:id="rId1"/>
  <headerFooter>
    <oddFooter>&amp;C実績評価シート</oddFooter>
  </headerFooter>
  <rowBreaks count="4" manualBreakCount="4">
    <brk id="17" max="16383" man="1"/>
    <brk id="35" max="16383" man="1"/>
    <brk id="53" max="16383" man="1"/>
    <brk id="70"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AC261"/>
  <sheetViews>
    <sheetView view="pageBreakPreview" topLeftCell="A7" zoomScaleNormal="130" zoomScaleSheetLayoutView="100" zoomScalePageLayoutView="120" workbookViewId="0">
      <selection activeCell="I28" sqref="I28"/>
    </sheetView>
  </sheetViews>
  <sheetFormatPr defaultColWidth="12.3984375" defaultRowHeight="16.5"/>
  <cols>
    <col min="1" max="1" width="1.59765625" style="65" customWidth="1"/>
    <col min="2" max="2" width="8.09765625" style="65" customWidth="1"/>
    <col min="3" max="3" width="9.69921875" style="65" customWidth="1"/>
    <col min="4" max="4" width="4.69921875" style="65" customWidth="1"/>
    <col min="5" max="16" width="5.8984375" style="65" customWidth="1"/>
    <col min="17" max="21" width="6.296875" style="65" customWidth="1"/>
    <col min="22" max="22" width="8.09765625" style="65" customWidth="1"/>
    <col min="23" max="23" width="6" style="74" customWidth="1"/>
    <col min="24" max="24" width="7" style="74" customWidth="1"/>
    <col min="25" max="25" width="5.59765625" style="74" customWidth="1"/>
    <col min="26" max="26" width="8.09765625" style="74" customWidth="1"/>
    <col min="27" max="41" width="8.09765625" style="65" customWidth="1"/>
    <col min="42" max="42" width="6.09765625" style="65" customWidth="1"/>
    <col min="43" max="43" width="7.09765625" style="65" customWidth="1"/>
    <col min="44" max="44" width="6.09765625" style="65" customWidth="1"/>
    <col min="45" max="59" width="8.09765625" style="65" customWidth="1"/>
    <col min="60" max="16384" width="12.3984375" style="65"/>
  </cols>
  <sheetData>
    <row r="1" spans="2:29" ht="20.25" customHeight="1">
      <c r="B1" s="828"/>
      <c r="C1" s="827"/>
      <c r="U1" s="721">
        <f>事業報告書!$J$10</f>
        <v>0</v>
      </c>
    </row>
    <row r="2" spans="2:29" ht="9.75" customHeight="1" thickBot="1"/>
    <row r="3" spans="2:29" ht="12.75" customHeight="1">
      <c r="F3" s="1152" t="s">
        <v>440</v>
      </c>
      <c r="G3" s="1154" t="s">
        <v>447</v>
      </c>
      <c r="H3" s="1150" t="s">
        <v>446</v>
      </c>
      <c r="I3" s="1150"/>
      <c r="J3" s="1150"/>
      <c r="K3" s="1150"/>
      <c r="L3" s="1150"/>
      <c r="M3" s="1150"/>
      <c r="N3" s="1150"/>
      <c r="O3" s="1150"/>
      <c r="P3" s="1150"/>
      <c r="Q3" s="1150"/>
    </row>
    <row r="4" spans="2:29" ht="15" customHeight="1" thickBot="1">
      <c r="F4" s="1153"/>
      <c r="G4" s="1155"/>
      <c r="H4" s="1151"/>
      <c r="I4" s="1151"/>
      <c r="J4" s="1151"/>
      <c r="K4" s="1151"/>
      <c r="L4" s="1151"/>
      <c r="M4" s="1151"/>
      <c r="N4" s="1151"/>
      <c r="O4" s="1151"/>
      <c r="P4" s="1151"/>
      <c r="Q4" s="1151"/>
    </row>
    <row r="5" spans="2:29" ht="18.95" customHeight="1">
      <c r="B5" s="734" t="s">
        <v>255</v>
      </c>
      <c r="C5" s="742"/>
      <c r="D5" s="742"/>
    </row>
    <row r="6" spans="2:29">
      <c r="B6" s="66" t="s">
        <v>346</v>
      </c>
    </row>
    <row r="7" spans="2:29">
      <c r="B7" s="66" t="s">
        <v>244</v>
      </c>
    </row>
    <row r="8" spans="2:29" ht="10.5" customHeight="1"/>
    <row r="9" spans="2:29">
      <c r="B9" s="67" t="s">
        <v>87</v>
      </c>
      <c r="C9" s="68"/>
      <c r="E9" s="66" t="s">
        <v>356</v>
      </c>
      <c r="F9" s="68"/>
      <c r="G9" s="69"/>
      <c r="H9" s="69"/>
      <c r="I9" s="69"/>
      <c r="J9" s="69"/>
      <c r="K9" s="69"/>
      <c r="L9" s="70"/>
      <c r="M9" s="71"/>
      <c r="N9" s="68"/>
      <c r="O9" s="70"/>
      <c r="P9" s="71"/>
      <c r="Q9" s="68"/>
      <c r="R9" s="68"/>
      <c r="S9" s="72"/>
      <c r="T9" s="72"/>
    </row>
    <row r="10" spans="2:29" ht="9.75" customHeight="1" thickBot="1">
      <c r="B10" s="67"/>
      <c r="C10" s="68"/>
      <c r="E10" s="66"/>
      <c r="F10" s="68"/>
      <c r="G10" s="69"/>
      <c r="H10" s="69"/>
      <c r="I10" s="69"/>
      <c r="J10" s="69"/>
      <c r="K10" s="69"/>
      <c r="L10" s="70"/>
      <c r="M10" s="71"/>
      <c r="N10" s="68"/>
      <c r="O10" s="70"/>
      <c r="P10" s="71"/>
      <c r="Q10" s="68"/>
      <c r="R10" s="68"/>
      <c r="S10" s="72"/>
      <c r="T10" s="72"/>
    </row>
    <row r="11" spans="2:29" ht="16.5" customHeight="1" thickBot="1">
      <c r="B11" s="67"/>
      <c r="C11" s="68"/>
      <c r="E11" s="66"/>
      <c r="F11" s="68"/>
      <c r="G11" s="1204" t="s">
        <v>349</v>
      </c>
      <c r="H11" s="1204"/>
      <c r="I11" s="1204"/>
      <c r="J11" s="69"/>
      <c r="K11" s="1243" t="s">
        <v>278</v>
      </c>
      <c r="L11" s="1244"/>
      <c r="M11" s="1244"/>
      <c r="N11" s="1244"/>
      <c r="O11" s="1244"/>
      <c r="P11" s="1244"/>
      <c r="Q11" s="1244"/>
      <c r="R11" s="1244"/>
      <c r="S11" s="1245"/>
      <c r="T11" s="72"/>
      <c r="U11" s="1202" t="s">
        <v>419</v>
      </c>
      <c r="V11" s="1203"/>
    </row>
    <row r="12" spans="2:29" ht="17.25" thickBot="1">
      <c r="B12" s="67"/>
      <c r="C12" s="68"/>
      <c r="E12" s="66"/>
      <c r="F12" s="68"/>
      <c r="G12" s="1204"/>
      <c r="H12" s="1204"/>
      <c r="I12" s="1204"/>
      <c r="J12" s="69"/>
      <c r="K12" s="1246" t="s">
        <v>279</v>
      </c>
      <c r="L12" s="1166"/>
      <c r="M12" s="1166"/>
      <c r="N12" s="1166"/>
      <c r="O12" s="1167"/>
      <c r="P12" s="1165" t="s">
        <v>280</v>
      </c>
      <c r="Q12" s="1166"/>
      <c r="R12" s="1166"/>
      <c r="S12" s="1247"/>
      <c r="T12" s="72"/>
      <c r="U12" s="891">
        <v>0.58699999999999997</v>
      </c>
      <c r="V12" s="890" t="s">
        <v>437</v>
      </c>
    </row>
    <row r="13" spans="2:29" ht="17.25" thickBot="1">
      <c r="B13" s="67"/>
      <c r="C13" s="68"/>
      <c r="E13" s="66"/>
      <c r="F13" s="68"/>
      <c r="G13" s="1204"/>
      <c r="H13" s="1204"/>
      <c r="I13" s="1204"/>
      <c r="J13" s="69"/>
      <c r="K13" s="1248">
        <f>IF(COUNTIF(K11,"LPガス*"),0.458,IF(COUNTIF(K11,"プロパン*"),0.502,IF(COUNTIF(K11,"ブタン*"),0.355)))</f>
        <v>0.45800000000000002</v>
      </c>
      <c r="L13" s="1249"/>
      <c r="M13" s="1249"/>
      <c r="N13" s="1249"/>
      <c r="O13" s="1250"/>
      <c r="P13" s="1251">
        <f>IF(COUNTIF(K11,"LPガス*"),50.8,IF(COUNTIF(K11,"プロパン*"),51.24,IF(COUNTIF(K11,"ブタン*"),49.7)))</f>
        <v>50.8</v>
      </c>
      <c r="Q13" s="1249"/>
      <c r="R13" s="1249"/>
      <c r="S13" s="1252"/>
      <c r="T13" s="72"/>
    </row>
    <row r="14" spans="2:29" ht="11.25" customHeight="1" thickBot="1">
      <c r="B14" s="67"/>
      <c r="C14" s="68"/>
      <c r="D14" s="66"/>
      <c r="E14" s="68"/>
      <c r="F14" s="68"/>
      <c r="G14" s="69"/>
      <c r="H14" s="69"/>
      <c r="I14" s="69"/>
      <c r="J14" s="69"/>
      <c r="K14" s="69"/>
      <c r="L14" s="70"/>
      <c r="M14" s="71"/>
      <c r="N14" s="68"/>
      <c r="O14" s="70"/>
      <c r="P14" s="71"/>
      <c r="Q14" s="68"/>
      <c r="R14" s="68"/>
      <c r="S14" s="72"/>
      <c r="T14" s="72"/>
    </row>
    <row r="15" spans="2:29" ht="24.75">
      <c r="B15" s="1143"/>
      <c r="C15" s="1144"/>
      <c r="D15" s="1145"/>
      <c r="E15" s="465" t="s">
        <v>53</v>
      </c>
      <c r="F15" s="466" t="s">
        <v>54</v>
      </c>
      <c r="G15" s="466" t="s">
        <v>55</v>
      </c>
      <c r="H15" s="466" t="s">
        <v>56</v>
      </c>
      <c r="I15" s="466" t="s">
        <v>57</v>
      </c>
      <c r="J15" s="466" t="s">
        <v>58</v>
      </c>
      <c r="K15" s="466" t="s">
        <v>59</v>
      </c>
      <c r="L15" s="466" t="s">
        <v>60</v>
      </c>
      <c r="M15" s="466" t="s">
        <v>61</v>
      </c>
      <c r="N15" s="466" t="s">
        <v>62</v>
      </c>
      <c r="O15" s="466" t="s">
        <v>63</v>
      </c>
      <c r="P15" s="467" t="s">
        <v>64</v>
      </c>
      <c r="Q15" s="468" t="s">
        <v>44</v>
      </c>
      <c r="R15" s="1137" t="s">
        <v>65</v>
      </c>
      <c r="S15" s="1138"/>
      <c r="T15" s="564" t="s">
        <v>296</v>
      </c>
      <c r="U15" s="794" t="s">
        <v>402</v>
      </c>
      <c r="V15" s="74"/>
    </row>
    <row r="16" spans="2:29">
      <c r="B16" s="1139" t="s">
        <v>348</v>
      </c>
      <c r="C16" s="75" t="s">
        <v>66</v>
      </c>
      <c r="D16" s="76" t="s">
        <v>114</v>
      </c>
      <c r="E16" s="210"/>
      <c r="F16" s="210"/>
      <c r="G16" s="210"/>
      <c r="H16" s="210"/>
      <c r="I16" s="210"/>
      <c r="J16" s="210"/>
      <c r="K16" s="210"/>
      <c r="L16" s="210"/>
      <c r="M16" s="210"/>
      <c r="N16" s="210"/>
      <c r="O16" s="210"/>
      <c r="P16" s="210"/>
      <c r="Q16" s="235">
        <f t="shared" ref="Q16:Q34" si="0">SUM(E16:P16)</f>
        <v>0</v>
      </c>
      <c r="R16" s="845">
        <v>9.7599999999999996E-3</v>
      </c>
      <c r="S16" s="173" t="s">
        <v>67</v>
      </c>
      <c r="T16" s="901">
        <f>Q16*U16</f>
        <v>0</v>
      </c>
      <c r="U16" s="892">
        <f>$U$12</f>
        <v>0.58699999999999997</v>
      </c>
      <c r="V16" s="74" t="s">
        <v>260</v>
      </c>
      <c r="W16" s="79" t="s">
        <v>161</v>
      </c>
      <c r="AC16" s="65">
        <f>Q16*R16</f>
        <v>0</v>
      </c>
    </row>
    <row r="17" spans="2:29">
      <c r="B17" s="1131"/>
      <c r="C17" s="80" t="s">
        <v>68</v>
      </c>
      <c r="D17" s="81" t="s">
        <v>114</v>
      </c>
      <c r="E17" s="212"/>
      <c r="F17" s="213"/>
      <c r="G17" s="213"/>
      <c r="H17" s="213"/>
      <c r="I17" s="213"/>
      <c r="J17" s="213"/>
      <c r="K17" s="213"/>
      <c r="L17" s="213"/>
      <c r="M17" s="213"/>
      <c r="N17" s="213"/>
      <c r="O17" s="213"/>
      <c r="P17" s="213"/>
      <c r="Q17" s="200">
        <f t="shared" si="0"/>
        <v>0</v>
      </c>
      <c r="R17" s="844">
        <v>9.9699999999999997E-3</v>
      </c>
      <c r="S17" s="83" t="s">
        <v>67</v>
      </c>
      <c r="T17" s="900">
        <f>Q17*U17</f>
        <v>0</v>
      </c>
      <c r="U17" s="893">
        <f>$U$12</f>
        <v>0.58699999999999997</v>
      </c>
      <c r="V17" s="74" t="s">
        <v>260</v>
      </c>
      <c r="AC17" s="65">
        <f>Q17*R17</f>
        <v>0</v>
      </c>
    </row>
    <row r="18" spans="2:29">
      <c r="B18" s="1132"/>
      <c r="C18" s="84" t="s">
        <v>69</v>
      </c>
      <c r="D18" s="85" t="s">
        <v>114</v>
      </c>
      <c r="E18" s="236"/>
      <c r="F18" s="237"/>
      <c r="G18" s="237"/>
      <c r="H18" s="237"/>
      <c r="I18" s="237"/>
      <c r="J18" s="237"/>
      <c r="K18" s="237"/>
      <c r="L18" s="237"/>
      <c r="M18" s="237"/>
      <c r="N18" s="237"/>
      <c r="O18" s="237"/>
      <c r="P18" s="237"/>
      <c r="Q18" s="231">
        <f t="shared" si="0"/>
        <v>0</v>
      </c>
      <c r="R18" s="846">
        <v>9.2800000000000001E-3</v>
      </c>
      <c r="S18" s="171" t="s">
        <v>67</v>
      </c>
      <c r="T18" s="902">
        <f>Q18*U18</f>
        <v>0</v>
      </c>
      <c r="U18" s="894">
        <f>$U$12</f>
        <v>0.58699999999999997</v>
      </c>
      <c r="V18" s="74" t="s">
        <v>260</v>
      </c>
      <c r="AC18" s="65">
        <f>Q18*R18</f>
        <v>0</v>
      </c>
    </row>
    <row r="19" spans="2:29">
      <c r="B19" s="1133" t="s">
        <v>70</v>
      </c>
      <c r="C19" s="1134"/>
      <c r="D19" s="87" t="s">
        <v>71</v>
      </c>
      <c r="E19" s="744"/>
      <c r="F19" s="745"/>
      <c r="G19" s="745"/>
      <c r="H19" s="745"/>
      <c r="I19" s="745"/>
      <c r="J19" s="745"/>
      <c r="K19" s="745"/>
      <c r="L19" s="745"/>
      <c r="M19" s="745"/>
      <c r="N19" s="745"/>
      <c r="O19" s="745"/>
      <c r="P19" s="746"/>
      <c r="Q19" s="238">
        <f t="shared" si="0"/>
        <v>0</v>
      </c>
      <c r="R19" s="88"/>
      <c r="S19" s="89"/>
      <c r="T19" s="257"/>
      <c r="U19" s="469"/>
      <c r="V19" s="74"/>
    </row>
    <row r="20" spans="2:29">
      <c r="B20" s="1139" t="s">
        <v>347</v>
      </c>
      <c r="C20" s="75" t="s">
        <v>275</v>
      </c>
      <c r="D20" s="76" t="s">
        <v>114</v>
      </c>
      <c r="E20" s="239"/>
      <c r="F20" s="210"/>
      <c r="G20" s="210"/>
      <c r="H20" s="210"/>
      <c r="I20" s="210"/>
      <c r="J20" s="210"/>
      <c r="K20" s="210"/>
      <c r="L20" s="210"/>
      <c r="M20" s="210"/>
      <c r="N20" s="210"/>
      <c r="O20" s="210"/>
      <c r="P20" s="240"/>
      <c r="Q20" s="241">
        <f>SUM(E20:P20)</f>
        <v>0</v>
      </c>
      <c r="R20" s="847">
        <v>9.7599999999999996E-3</v>
      </c>
      <c r="S20" s="173" t="s">
        <v>67</v>
      </c>
      <c r="T20" s="903">
        <f>Q20*U20</f>
        <v>0</v>
      </c>
      <c r="U20" s="892">
        <f>$U$12</f>
        <v>0.58699999999999997</v>
      </c>
      <c r="V20" s="74" t="s">
        <v>260</v>
      </c>
      <c r="AC20" s="65">
        <f>Q20*R20</f>
        <v>0</v>
      </c>
    </row>
    <row r="21" spans="2:29">
      <c r="B21" s="1131"/>
      <c r="C21" s="80" t="s">
        <v>276</v>
      </c>
      <c r="D21" s="81" t="s">
        <v>114</v>
      </c>
      <c r="E21" s="212"/>
      <c r="F21" s="213"/>
      <c r="G21" s="213"/>
      <c r="H21" s="213"/>
      <c r="I21" s="213"/>
      <c r="J21" s="213"/>
      <c r="K21" s="213"/>
      <c r="L21" s="213"/>
      <c r="M21" s="213"/>
      <c r="N21" s="213"/>
      <c r="O21" s="213"/>
      <c r="P21" s="242"/>
      <c r="Q21" s="200">
        <f>SUM(E21:P21)</f>
        <v>0</v>
      </c>
      <c r="R21" s="844">
        <v>9.9699999999999997E-3</v>
      </c>
      <c r="S21" s="83" t="s">
        <v>67</v>
      </c>
      <c r="T21" s="904">
        <f>Q21*U21</f>
        <v>0</v>
      </c>
      <c r="U21" s="893">
        <f>$U$12</f>
        <v>0.58699999999999997</v>
      </c>
      <c r="V21" s="74" t="s">
        <v>260</v>
      </c>
      <c r="AC21" s="65">
        <f>Q21*R21</f>
        <v>0</v>
      </c>
    </row>
    <row r="22" spans="2:29">
      <c r="B22" s="1132"/>
      <c r="C22" s="84" t="s">
        <v>277</v>
      </c>
      <c r="D22" s="85" t="s">
        <v>114</v>
      </c>
      <c r="E22" s="236"/>
      <c r="F22" s="237"/>
      <c r="G22" s="237"/>
      <c r="H22" s="237"/>
      <c r="I22" s="237"/>
      <c r="J22" s="237"/>
      <c r="K22" s="237"/>
      <c r="L22" s="237"/>
      <c r="M22" s="237"/>
      <c r="N22" s="237"/>
      <c r="O22" s="237"/>
      <c r="P22" s="243"/>
      <c r="Q22" s="231">
        <f>SUM(E22:P22)</f>
        <v>0</v>
      </c>
      <c r="R22" s="848">
        <v>9.2800000000000001E-3</v>
      </c>
      <c r="S22" s="86" t="s">
        <v>67</v>
      </c>
      <c r="T22" s="905">
        <f>Q22*U22</f>
        <v>0</v>
      </c>
      <c r="U22" s="894">
        <f>$U$12</f>
        <v>0.58699999999999997</v>
      </c>
      <c r="V22" s="74" t="s">
        <v>260</v>
      </c>
      <c r="AC22" s="65">
        <f>Q22*R22</f>
        <v>0</v>
      </c>
    </row>
    <row r="23" spans="2:29">
      <c r="B23" s="1133" t="s">
        <v>70</v>
      </c>
      <c r="C23" s="1134"/>
      <c r="D23" s="87" t="s">
        <v>71</v>
      </c>
      <c r="E23" s="744"/>
      <c r="F23" s="744"/>
      <c r="G23" s="744"/>
      <c r="H23" s="744"/>
      <c r="I23" s="744"/>
      <c r="J23" s="744"/>
      <c r="K23" s="744"/>
      <c r="L23" s="744"/>
      <c r="M23" s="744"/>
      <c r="N23" s="744"/>
      <c r="O23" s="744"/>
      <c r="P23" s="747"/>
      <c r="Q23" s="241">
        <f>SUM(E23:P23)</f>
        <v>0</v>
      </c>
      <c r="R23" s="169"/>
      <c r="S23" s="170"/>
      <c r="T23" s="258"/>
      <c r="U23" s="470"/>
      <c r="V23" s="74"/>
    </row>
    <row r="24" spans="2:29">
      <c r="B24" s="1130" t="s">
        <v>72</v>
      </c>
      <c r="C24" s="75" t="s">
        <v>273</v>
      </c>
      <c r="D24" s="76" t="s">
        <v>73</v>
      </c>
      <c r="E24" s="735"/>
      <c r="F24" s="990"/>
      <c r="G24" s="990"/>
      <c r="H24" s="990"/>
      <c r="I24" s="990"/>
      <c r="J24" s="990"/>
      <c r="K24" s="990"/>
      <c r="L24" s="990"/>
      <c r="M24" s="990"/>
      <c r="N24" s="990"/>
      <c r="O24" s="990"/>
      <c r="P24" s="989"/>
      <c r="Q24" s="211">
        <f t="shared" si="0"/>
        <v>0</v>
      </c>
      <c r="R24" s="77">
        <v>4.4999999999999998E-2</v>
      </c>
      <c r="S24" s="78" t="s">
        <v>74</v>
      </c>
      <c r="T24" s="898">
        <f>Q24*R24*U24*(44/12)*1000</f>
        <v>0</v>
      </c>
      <c r="U24" s="750">
        <v>1.3599999999999999E-2</v>
      </c>
      <c r="V24" s="74" t="s">
        <v>271</v>
      </c>
      <c r="AC24" s="65">
        <f>Q24*R24</f>
        <v>0</v>
      </c>
    </row>
    <row r="25" spans="2:29">
      <c r="B25" s="1156"/>
      <c r="C25" s="84" t="s">
        <v>75</v>
      </c>
      <c r="D25" s="85" t="s">
        <v>274</v>
      </c>
      <c r="E25" s="233"/>
      <c r="F25" s="244"/>
      <c r="G25" s="244"/>
      <c r="H25" s="244"/>
      <c r="I25" s="244"/>
      <c r="J25" s="244"/>
      <c r="K25" s="244"/>
      <c r="L25" s="234"/>
      <c r="M25" s="737"/>
      <c r="N25" s="737"/>
      <c r="O25" s="737"/>
      <c r="P25" s="737"/>
      <c r="Q25" s="229">
        <f t="shared" si="0"/>
        <v>0</v>
      </c>
      <c r="R25" s="759">
        <f>$P$13/1000</f>
        <v>5.0799999999999998E-2</v>
      </c>
      <c r="S25" s="86" t="s">
        <v>281</v>
      </c>
      <c r="T25" s="899">
        <f>Q25/$K$13*R25*U25*(44/12)*1000</f>
        <v>0</v>
      </c>
      <c r="U25" s="751">
        <v>1.61E-2</v>
      </c>
      <c r="V25" s="74" t="s">
        <v>272</v>
      </c>
      <c r="AC25" s="65">
        <f>Q25*R25</f>
        <v>0</v>
      </c>
    </row>
    <row r="26" spans="2:29">
      <c r="B26" s="1133" t="s">
        <v>77</v>
      </c>
      <c r="C26" s="1134"/>
      <c r="D26" s="87" t="s">
        <v>71</v>
      </c>
      <c r="E26" s="744"/>
      <c r="F26" s="745"/>
      <c r="G26" s="745"/>
      <c r="H26" s="745"/>
      <c r="I26" s="745"/>
      <c r="J26" s="745"/>
      <c r="K26" s="745"/>
      <c r="L26" s="745"/>
      <c r="M26" s="745"/>
      <c r="N26" s="745"/>
      <c r="O26" s="745"/>
      <c r="P26" s="746"/>
      <c r="Q26" s="238">
        <f t="shared" si="0"/>
        <v>0</v>
      </c>
      <c r="R26" s="88"/>
      <c r="S26" s="89"/>
      <c r="T26" s="258"/>
      <c r="U26" s="470"/>
      <c r="V26" s="74"/>
    </row>
    <row r="27" spans="2:29">
      <c r="B27" s="1146" t="s">
        <v>78</v>
      </c>
      <c r="C27" s="75" t="s">
        <v>269</v>
      </c>
      <c r="D27" s="76" t="s">
        <v>79</v>
      </c>
      <c r="E27" s="245"/>
      <c r="F27" s="246"/>
      <c r="G27" s="246"/>
      <c r="H27" s="246"/>
      <c r="I27" s="246"/>
      <c r="J27" s="246"/>
      <c r="K27" s="246"/>
      <c r="L27" s="247"/>
      <c r="M27" s="738"/>
      <c r="N27" s="738"/>
      <c r="O27" s="738"/>
      <c r="P27" s="738"/>
      <c r="Q27" s="248">
        <f t="shared" si="0"/>
        <v>0</v>
      </c>
      <c r="R27" s="172">
        <f>39.1/1000</f>
        <v>3.9100000000000003E-2</v>
      </c>
      <c r="S27" s="78" t="s">
        <v>80</v>
      </c>
      <c r="T27" s="898">
        <f>Q27*R27*U27*(44/12)*1000</f>
        <v>0</v>
      </c>
      <c r="U27" s="752">
        <v>1.89E-2</v>
      </c>
      <c r="V27" s="74" t="s">
        <v>271</v>
      </c>
      <c r="AC27" s="65">
        <f>Q27*R27</f>
        <v>0</v>
      </c>
    </row>
    <row r="28" spans="2:29">
      <c r="B28" s="1147"/>
      <c r="C28" s="80" t="s">
        <v>268</v>
      </c>
      <c r="D28" s="81" t="s">
        <v>270</v>
      </c>
      <c r="E28" s="223"/>
      <c r="F28" s="232"/>
      <c r="G28" s="232"/>
      <c r="H28" s="232"/>
      <c r="I28" s="232"/>
      <c r="J28" s="232"/>
      <c r="K28" s="232"/>
      <c r="L28" s="224"/>
      <c r="M28" s="739"/>
      <c r="N28" s="739"/>
      <c r="O28" s="739"/>
      <c r="P28" s="739"/>
      <c r="Q28" s="205">
        <f>SUM(E28:P28)</f>
        <v>0</v>
      </c>
      <c r="R28" s="82">
        <f>37.7/1000</f>
        <v>3.7700000000000004E-2</v>
      </c>
      <c r="S28" s="83" t="s">
        <v>80</v>
      </c>
      <c r="T28" s="900">
        <f>Q28*R28*U28*(44/12)*1000</f>
        <v>0</v>
      </c>
      <c r="U28" s="753">
        <v>1.8700000000000001E-2</v>
      </c>
      <c r="V28" s="74" t="s">
        <v>271</v>
      </c>
      <c r="AC28" s="65">
        <f>Q28*R28</f>
        <v>0</v>
      </c>
    </row>
    <row r="29" spans="2:29">
      <c r="B29" s="1147"/>
      <c r="C29" s="80" t="s">
        <v>81</v>
      </c>
      <c r="D29" s="81" t="s">
        <v>79</v>
      </c>
      <c r="E29" s="233"/>
      <c r="F29" s="244"/>
      <c r="G29" s="244"/>
      <c r="H29" s="244"/>
      <c r="I29" s="244"/>
      <c r="J29" s="244"/>
      <c r="K29" s="244"/>
      <c r="L29" s="234"/>
      <c r="M29" s="737"/>
      <c r="N29" s="737"/>
      <c r="O29" s="737"/>
      <c r="P29" s="737"/>
      <c r="Q29" s="229">
        <f t="shared" si="0"/>
        <v>0</v>
      </c>
      <c r="R29" s="82">
        <f>36.7/1000</f>
        <v>3.6700000000000003E-2</v>
      </c>
      <c r="S29" s="83" t="s">
        <v>80</v>
      </c>
      <c r="T29" s="900">
        <f>Q29*R29*U29*(44/12)*1000</f>
        <v>0</v>
      </c>
      <c r="U29" s="753">
        <v>1.8499999999999999E-2</v>
      </c>
      <c r="V29" s="74" t="s">
        <v>282</v>
      </c>
      <c r="AC29" s="65">
        <f>Q29*R29</f>
        <v>0</v>
      </c>
    </row>
    <row r="30" spans="2:29">
      <c r="B30" s="1133" t="s">
        <v>82</v>
      </c>
      <c r="C30" s="1134"/>
      <c r="D30" s="87" t="s">
        <v>71</v>
      </c>
      <c r="E30" s="744"/>
      <c r="F30" s="745"/>
      <c r="G30" s="745"/>
      <c r="H30" s="745"/>
      <c r="I30" s="745"/>
      <c r="J30" s="745"/>
      <c r="K30" s="745"/>
      <c r="L30" s="745"/>
      <c r="M30" s="745"/>
      <c r="N30" s="745"/>
      <c r="O30" s="745"/>
      <c r="P30" s="746"/>
      <c r="Q30" s="238">
        <f t="shared" si="0"/>
        <v>0</v>
      </c>
      <c r="R30" s="88"/>
      <c r="S30" s="89"/>
      <c r="T30" s="258"/>
      <c r="U30" s="470"/>
      <c r="V30" s="74"/>
    </row>
    <row r="31" spans="2:29">
      <c r="B31" s="1146" t="s">
        <v>30</v>
      </c>
      <c r="C31" s="75" t="s">
        <v>83</v>
      </c>
      <c r="D31" s="76" t="s">
        <v>84</v>
      </c>
      <c r="E31" s="245"/>
      <c r="F31" s="246"/>
      <c r="G31" s="246"/>
      <c r="H31" s="246"/>
      <c r="I31" s="246"/>
      <c r="J31" s="246"/>
      <c r="K31" s="246"/>
      <c r="L31" s="247"/>
      <c r="M31" s="738"/>
      <c r="N31" s="738"/>
      <c r="O31" s="738"/>
      <c r="P31" s="738"/>
      <c r="Q31" s="248">
        <f t="shared" si="0"/>
        <v>0</v>
      </c>
      <c r="R31" s="90"/>
      <c r="S31" s="91" t="s">
        <v>85</v>
      </c>
      <c r="T31" s="898">
        <f>Q31*U31</f>
        <v>0</v>
      </c>
      <c r="U31" s="888">
        <v>5.7000000000000002E-2</v>
      </c>
      <c r="V31" s="74" t="s">
        <v>160</v>
      </c>
      <c r="AC31" s="65">
        <f>Q31*R31</f>
        <v>0</v>
      </c>
    </row>
    <row r="32" spans="2:29">
      <c r="B32" s="1147"/>
      <c r="C32" s="748" t="s">
        <v>297</v>
      </c>
      <c r="D32" s="96" t="s">
        <v>299</v>
      </c>
      <c r="E32" s="226"/>
      <c r="F32" s="226"/>
      <c r="G32" s="226"/>
      <c r="H32" s="226"/>
      <c r="I32" s="226"/>
      <c r="J32" s="226"/>
      <c r="K32" s="226"/>
      <c r="L32" s="227"/>
      <c r="M32" s="740"/>
      <c r="N32" s="740"/>
      <c r="O32" s="740"/>
      <c r="P32" s="740"/>
      <c r="Q32" s="205">
        <f t="shared" si="0"/>
        <v>0</v>
      </c>
      <c r="R32" s="82"/>
      <c r="S32" s="348"/>
      <c r="T32" s="757" t="str">
        <f>IF(U32="","",Q32*R32*U32*(44/12)*1000)</f>
        <v/>
      </c>
      <c r="U32" s="479"/>
      <c r="V32" s="347" t="s">
        <v>304</v>
      </c>
      <c r="AC32" s="65">
        <f>Q32*R32</f>
        <v>0</v>
      </c>
    </row>
    <row r="33" spans="2:29">
      <c r="B33" s="1159"/>
      <c r="C33" s="749" t="s">
        <v>298</v>
      </c>
      <c r="D33" s="92" t="s">
        <v>300</v>
      </c>
      <c r="E33" s="220"/>
      <c r="F33" s="220"/>
      <c r="G33" s="220"/>
      <c r="H33" s="220"/>
      <c r="I33" s="220"/>
      <c r="J33" s="220"/>
      <c r="K33" s="220"/>
      <c r="L33" s="221"/>
      <c r="M33" s="741"/>
      <c r="N33" s="741"/>
      <c r="O33" s="741"/>
      <c r="P33" s="741"/>
      <c r="Q33" s="249">
        <f>SUM(E33:P33)</f>
        <v>0</v>
      </c>
      <c r="R33" s="325"/>
      <c r="S33" s="349"/>
      <c r="T33" s="758" t="str">
        <f>IF(U33="","",Q33*R33*U33*(44/12)*1000)</f>
        <v/>
      </c>
      <c r="U33" s="480"/>
      <c r="V33" s="347" t="s">
        <v>304</v>
      </c>
      <c r="AC33" s="65">
        <f>Q33*R33</f>
        <v>0</v>
      </c>
    </row>
    <row r="34" spans="2:29" ht="17.25" thickBot="1">
      <c r="B34" s="1135" t="s">
        <v>86</v>
      </c>
      <c r="C34" s="1136"/>
      <c r="D34" s="471" t="s">
        <v>71</v>
      </c>
      <c r="E34" s="472"/>
      <c r="F34" s="473"/>
      <c r="G34" s="473"/>
      <c r="H34" s="473"/>
      <c r="I34" s="473"/>
      <c r="J34" s="473"/>
      <c r="K34" s="473"/>
      <c r="L34" s="473"/>
      <c r="M34" s="473"/>
      <c r="N34" s="473"/>
      <c r="O34" s="473"/>
      <c r="P34" s="473"/>
      <c r="Q34" s="474">
        <f t="shared" si="0"/>
        <v>0</v>
      </c>
      <c r="R34" s="475"/>
      <c r="S34" s="476"/>
      <c r="T34" s="477"/>
      <c r="U34" s="478"/>
      <c r="V34" s="74"/>
      <c r="AC34" s="65">
        <f>Q34*R34</f>
        <v>0</v>
      </c>
    </row>
    <row r="35" spans="2:29">
      <c r="T35" s="260"/>
    </row>
    <row r="36" spans="2:29" ht="16.5" customHeight="1">
      <c r="B36" s="67" t="s">
        <v>96</v>
      </c>
      <c r="C36" s="68"/>
      <c r="D36" s="94" t="s">
        <v>88</v>
      </c>
      <c r="E36" s="95"/>
      <c r="F36" s="95"/>
      <c r="G36" s="95"/>
      <c r="H36" s="95"/>
      <c r="I36" s="95"/>
      <c r="J36" s="95"/>
      <c r="K36" s="95"/>
      <c r="L36" s="95"/>
      <c r="M36" s="95"/>
      <c r="N36" s="95"/>
      <c r="O36" s="95"/>
      <c r="P36" s="95"/>
      <c r="Q36" s="95"/>
      <c r="R36" s="69"/>
      <c r="S36" s="69"/>
      <c r="T36" s="69"/>
      <c r="U36" s="721">
        <f>事業報告書!$J$10</f>
        <v>0</v>
      </c>
    </row>
    <row r="37" spans="2:29">
      <c r="B37" s="66"/>
      <c r="C37" s="68"/>
      <c r="D37" s="94"/>
      <c r="E37" s="95"/>
      <c r="F37" s="95"/>
      <c r="G37" s="95"/>
      <c r="H37" s="95"/>
      <c r="I37" s="95"/>
      <c r="J37" s="95"/>
      <c r="K37" s="95"/>
      <c r="L37" s="95"/>
      <c r="M37" s="95"/>
      <c r="N37" s="95"/>
      <c r="O37" s="95"/>
      <c r="P37" s="95"/>
      <c r="Q37" s="95"/>
      <c r="R37" s="69"/>
      <c r="S37" s="69"/>
      <c r="T37" s="69"/>
    </row>
    <row r="38" spans="2:29" ht="17.25" thickBot="1">
      <c r="B38" s="66" t="s">
        <v>245</v>
      </c>
      <c r="C38" s="68"/>
      <c r="D38" s="94"/>
      <c r="E38" s="95"/>
      <c r="F38" s="95"/>
      <c r="G38" s="95"/>
      <c r="H38" s="95"/>
      <c r="I38" s="95"/>
      <c r="J38" s="95"/>
      <c r="K38" s="95"/>
      <c r="L38" s="95"/>
      <c r="M38" s="95"/>
      <c r="N38" s="95"/>
      <c r="O38" s="95"/>
      <c r="P38" s="95"/>
      <c r="Q38" s="95"/>
      <c r="R38" s="69"/>
      <c r="S38" s="69"/>
      <c r="T38" s="69"/>
    </row>
    <row r="39" spans="2:29" ht="24.75">
      <c r="B39" s="1143"/>
      <c r="C39" s="1144"/>
      <c r="D39" s="1145"/>
      <c r="E39" s="465" t="str">
        <f t="shared" ref="E39:P39" si="1">E15</f>
        <v>４月</v>
      </c>
      <c r="F39" s="465" t="str">
        <f t="shared" si="1"/>
        <v>５月</v>
      </c>
      <c r="G39" s="465" t="str">
        <f t="shared" si="1"/>
        <v>６月</v>
      </c>
      <c r="H39" s="465" t="str">
        <f t="shared" si="1"/>
        <v>７月</v>
      </c>
      <c r="I39" s="465" t="str">
        <f t="shared" si="1"/>
        <v>８月</v>
      </c>
      <c r="J39" s="465" t="str">
        <f t="shared" si="1"/>
        <v>９月</v>
      </c>
      <c r="K39" s="465" t="str">
        <f t="shared" si="1"/>
        <v>１０月</v>
      </c>
      <c r="L39" s="465" t="str">
        <f t="shared" si="1"/>
        <v>１１月</v>
      </c>
      <c r="M39" s="465" t="str">
        <f t="shared" si="1"/>
        <v>１２月</v>
      </c>
      <c r="N39" s="465" t="str">
        <f t="shared" si="1"/>
        <v>１月</v>
      </c>
      <c r="O39" s="465" t="str">
        <f t="shared" si="1"/>
        <v>２月</v>
      </c>
      <c r="P39" s="465" t="str">
        <f t="shared" si="1"/>
        <v>３月</v>
      </c>
      <c r="Q39" s="468" t="s">
        <v>44</v>
      </c>
      <c r="R39" s="1137" t="s">
        <v>65</v>
      </c>
      <c r="S39" s="1138"/>
      <c r="T39" s="564" t="s">
        <v>403</v>
      </c>
      <c r="U39" s="794" t="s">
        <v>402</v>
      </c>
      <c r="V39" s="74"/>
    </row>
    <row r="40" spans="2:29">
      <c r="B40" s="1139" t="s">
        <v>27</v>
      </c>
      <c r="C40" s="75" t="s">
        <v>89</v>
      </c>
      <c r="D40" s="76" t="s">
        <v>114</v>
      </c>
      <c r="E40" s="250"/>
      <c r="F40" s="250"/>
      <c r="G40" s="250"/>
      <c r="H40" s="250"/>
      <c r="I40" s="250"/>
      <c r="J40" s="250"/>
      <c r="K40" s="250"/>
      <c r="L40" s="250"/>
      <c r="M40" s="250"/>
      <c r="N40" s="250"/>
      <c r="O40" s="250"/>
      <c r="P40" s="250"/>
      <c r="Q40" s="211">
        <f>SUM(E40:P40)</f>
        <v>0</v>
      </c>
      <c r="R40" s="849">
        <v>9.7599999999999996E-3</v>
      </c>
      <c r="S40" s="78" t="s">
        <v>67</v>
      </c>
      <c r="T40" s="254">
        <f t="shared" ref="T40:T46" si="2">Q40*U40</f>
        <v>0</v>
      </c>
      <c r="U40" s="892">
        <f t="shared" ref="U40:U46" si="3">$U$12</f>
        <v>0.58699999999999997</v>
      </c>
      <c r="V40" s="74" t="s">
        <v>260</v>
      </c>
    </row>
    <row r="41" spans="2:29">
      <c r="B41" s="1140"/>
      <c r="C41" s="80" t="s">
        <v>90</v>
      </c>
      <c r="D41" s="81" t="s">
        <v>114</v>
      </c>
      <c r="E41" s="213"/>
      <c r="F41" s="213"/>
      <c r="G41" s="213"/>
      <c r="H41" s="213"/>
      <c r="I41" s="213"/>
      <c r="J41" s="213"/>
      <c r="K41" s="213"/>
      <c r="L41" s="213"/>
      <c r="M41" s="213"/>
      <c r="N41" s="213"/>
      <c r="O41" s="213"/>
      <c r="P41" s="213"/>
      <c r="Q41" s="200">
        <f t="shared" ref="Q41:Q46" si="4">SUM(E41:P41)</f>
        <v>0</v>
      </c>
      <c r="R41" s="844">
        <v>9.7599999999999996E-3</v>
      </c>
      <c r="S41" s="83" t="s">
        <v>67</v>
      </c>
      <c r="T41" s="255">
        <f t="shared" si="2"/>
        <v>0</v>
      </c>
      <c r="U41" s="893">
        <f t="shared" si="3"/>
        <v>0.58699999999999997</v>
      </c>
      <c r="V41" s="74" t="s">
        <v>260</v>
      </c>
    </row>
    <row r="42" spans="2:29">
      <c r="B42" s="1141"/>
      <c r="C42" s="84" t="s">
        <v>91</v>
      </c>
      <c r="D42" s="85" t="s">
        <v>114</v>
      </c>
      <c r="E42" s="251">
        <f t="shared" ref="E42:P42" si="5">+E40+E41</f>
        <v>0</v>
      </c>
      <c r="F42" s="252">
        <f t="shared" si="5"/>
        <v>0</v>
      </c>
      <c r="G42" s="252">
        <f t="shared" si="5"/>
        <v>0</v>
      </c>
      <c r="H42" s="252">
        <f t="shared" si="5"/>
        <v>0</v>
      </c>
      <c r="I42" s="252">
        <f t="shared" si="5"/>
        <v>0</v>
      </c>
      <c r="J42" s="252">
        <f t="shared" si="5"/>
        <v>0</v>
      </c>
      <c r="K42" s="252">
        <f t="shared" si="5"/>
        <v>0</v>
      </c>
      <c r="L42" s="252">
        <f t="shared" si="5"/>
        <v>0</v>
      </c>
      <c r="M42" s="252">
        <f t="shared" si="5"/>
        <v>0</v>
      </c>
      <c r="N42" s="252">
        <f t="shared" si="5"/>
        <v>0</v>
      </c>
      <c r="O42" s="252">
        <f t="shared" si="5"/>
        <v>0</v>
      </c>
      <c r="P42" s="253">
        <f t="shared" si="5"/>
        <v>0</v>
      </c>
      <c r="Q42" s="231">
        <f t="shared" si="4"/>
        <v>0</v>
      </c>
      <c r="R42" s="848">
        <v>9.7599999999999996E-3</v>
      </c>
      <c r="S42" s="86" t="s">
        <v>67</v>
      </c>
      <c r="T42" s="256">
        <f t="shared" si="2"/>
        <v>0</v>
      </c>
      <c r="U42" s="895">
        <f t="shared" si="3"/>
        <v>0.58699999999999997</v>
      </c>
      <c r="V42" s="74" t="s">
        <v>260</v>
      </c>
    </row>
    <row r="43" spans="2:29">
      <c r="B43" s="1148" t="s">
        <v>29</v>
      </c>
      <c r="C43" s="75" t="s">
        <v>92</v>
      </c>
      <c r="D43" s="76" t="s">
        <v>114</v>
      </c>
      <c r="E43" s="250"/>
      <c r="F43" s="250"/>
      <c r="G43" s="250"/>
      <c r="H43" s="250"/>
      <c r="I43" s="250"/>
      <c r="J43" s="250"/>
      <c r="K43" s="250"/>
      <c r="L43" s="250"/>
      <c r="M43" s="250"/>
      <c r="N43" s="250"/>
      <c r="O43" s="250"/>
      <c r="P43" s="250"/>
      <c r="Q43" s="211">
        <f>SUM(E43:P43)</f>
        <v>0</v>
      </c>
      <c r="R43" s="849">
        <v>9.7599999999999996E-3</v>
      </c>
      <c r="S43" s="78" t="s">
        <v>67</v>
      </c>
      <c r="T43" s="261">
        <f t="shared" si="2"/>
        <v>0</v>
      </c>
      <c r="U43" s="894">
        <f t="shared" si="3"/>
        <v>0.58699999999999997</v>
      </c>
      <c r="V43" s="74" t="s">
        <v>260</v>
      </c>
    </row>
    <row r="44" spans="2:29">
      <c r="B44" s="1149"/>
      <c r="C44" s="75" t="s">
        <v>558</v>
      </c>
      <c r="D44" s="76" t="s">
        <v>108</v>
      </c>
      <c r="E44" s="250"/>
      <c r="F44" s="250"/>
      <c r="G44" s="250"/>
      <c r="H44" s="250"/>
      <c r="I44" s="250"/>
      <c r="J44" s="250"/>
      <c r="K44" s="250"/>
      <c r="L44" s="250"/>
      <c r="M44" s="250"/>
      <c r="N44" s="250"/>
      <c r="O44" s="250"/>
      <c r="P44" s="250"/>
      <c r="Q44" s="211">
        <f>SUM(E44:P44)</f>
        <v>0</v>
      </c>
      <c r="R44" s="969" t="s">
        <v>557</v>
      </c>
      <c r="S44" s="964" t="s">
        <v>557</v>
      </c>
      <c r="T44" s="254"/>
      <c r="U44" s="968"/>
      <c r="V44" s="74"/>
    </row>
    <row r="45" spans="2:29">
      <c r="B45" s="1139" t="s">
        <v>555</v>
      </c>
      <c r="C45" s="75" t="s">
        <v>94</v>
      </c>
      <c r="D45" s="76" t="s">
        <v>114</v>
      </c>
      <c r="E45" s="250"/>
      <c r="F45" s="250"/>
      <c r="G45" s="250"/>
      <c r="H45" s="250"/>
      <c r="I45" s="250"/>
      <c r="J45" s="250"/>
      <c r="K45" s="250"/>
      <c r="L45" s="250"/>
      <c r="M45" s="250"/>
      <c r="N45" s="250"/>
      <c r="O45" s="250"/>
      <c r="P45" s="250"/>
      <c r="Q45" s="211">
        <f t="shared" si="4"/>
        <v>0</v>
      </c>
      <c r="R45" s="849">
        <v>9.7599999999999996E-3</v>
      </c>
      <c r="S45" s="78" t="s">
        <v>67</v>
      </c>
      <c r="T45" s="259">
        <f t="shared" si="2"/>
        <v>0</v>
      </c>
      <c r="U45" s="896">
        <f t="shared" si="3"/>
        <v>0.58699999999999997</v>
      </c>
      <c r="V45" s="74" t="s">
        <v>260</v>
      </c>
    </row>
    <row r="46" spans="2:29" ht="17.25" thickBot="1">
      <c r="B46" s="1142"/>
      <c r="C46" s="481" t="s">
        <v>95</v>
      </c>
      <c r="D46" s="482" t="s">
        <v>114</v>
      </c>
      <c r="E46" s="483"/>
      <c r="F46" s="483"/>
      <c r="G46" s="483"/>
      <c r="H46" s="483"/>
      <c r="I46" s="483"/>
      <c r="J46" s="483"/>
      <c r="K46" s="483"/>
      <c r="L46" s="483"/>
      <c r="M46" s="483"/>
      <c r="N46" s="483"/>
      <c r="O46" s="483"/>
      <c r="P46" s="483"/>
      <c r="Q46" s="474">
        <f t="shared" si="4"/>
        <v>0</v>
      </c>
      <c r="R46" s="850">
        <v>9.7599999999999996E-3</v>
      </c>
      <c r="S46" s="484" t="s">
        <v>67</v>
      </c>
      <c r="T46" s="485">
        <f t="shared" si="2"/>
        <v>0</v>
      </c>
      <c r="U46" s="897">
        <f t="shared" si="3"/>
        <v>0.58699999999999997</v>
      </c>
      <c r="V46" s="74" t="s">
        <v>260</v>
      </c>
    </row>
    <row r="47" spans="2:29">
      <c r="W47" s="260">
        <f>SUM(T40:T46)</f>
        <v>0</v>
      </c>
    </row>
    <row r="48" spans="2:29">
      <c r="B48" s="67" t="s">
        <v>101</v>
      </c>
      <c r="C48" s="68"/>
      <c r="E48" s="66" t="s">
        <v>246</v>
      </c>
      <c r="F48" s="95"/>
      <c r="G48" s="95"/>
      <c r="H48" s="95"/>
      <c r="I48" s="95"/>
      <c r="J48" s="95"/>
      <c r="K48" s="95"/>
      <c r="L48" s="95"/>
      <c r="M48" s="95"/>
      <c r="N48" s="95"/>
      <c r="O48" s="95"/>
      <c r="P48" s="95"/>
      <c r="Q48" s="95"/>
    </row>
    <row r="49" spans="2:23" ht="17.25" thickBot="1">
      <c r="B49" s="66" t="s">
        <v>563</v>
      </c>
      <c r="C49" s="68"/>
      <c r="D49" s="66"/>
      <c r="E49" s="68"/>
      <c r="F49" s="95"/>
      <c r="G49" s="95"/>
      <c r="H49" s="95"/>
      <c r="I49" s="95"/>
      <c r="J49" s="95"/>
      <c r="K49" s="95"/>
      <c r="L49" s="95"/>
      <c r="M49" s="95"/>
      <c r="N49" s="95"/>
      <c r="O49" s="95"/>
      <c r="P49" s="95"/>
      <c r="Q49" s="95"/>
    </row>
    <row r="50" spans="2:23" ht="26.85" customHeight="1">
      <c r="B50" s="1143"/>
      <c r="C50" s="1144"/>
      <c r="D50" s="1145"/>
      <c r="E50" s="465" t="str">
        <f>E39</f>
        <v>４月</v>
      </c>
      <c r="F50" s="465" t="str">
        <f t="shared" ref="F50:O50" si="6">F39</f>
        <v>５月</v>
      </c>
      <c r="G50" s="465" t="str">
        <f t="shared" si="6"/>
        <v>６月</v>
      </c>
      <c r="H50" s="465" t="str">
        <f t="shared" si="6"/>
        <v>７月</v>
      </c>
      <c r="I50" s="465" t="str">
        <f t="shared" si="6"/>
        <v>８月</v>
      </c>
      <c r="J50" s="465" t="str">
        <f t="shared" si="6"/>
        <v>９月</v>
      </c>
      <c r="K50" s="465" t="str">
        <f t="shared" si="6"/>
        <v>１０月</v>
      </c>
      <c r="L50" s="465" t="str">
        <f t="shared" si="6"/>
        <v>１１月</v>
      </c>
      <c r="M50" s="465" t="str">
        <f t="shared" si="6"/>
        <v>１２月</v>
      </c>
      <c r="N50" s="465" t="str">
        <f t="shared" si="6"/>
        <v>１月</v>
      </c>
      <c r="O50" s="465" t="str">
        <f t="shared" si="6"/>
        <v>２月</v>
      </c>
      <c r="P50" s="465" t="str">
        <f>P39</f>
        <v>３月</v>
      </c>
      <c r="Q50" s="486" t="s">
        <v>44</v>
      </c>
      <c r="R50" s="1235" t="s">
        <v>418</v>
      </c>
      <c r="S50" s="1236"/>
      <c r="T50" s="1237"/>
    </row>
    <row r="51" spans="2:23">
      <c r="B51" s="1146" t="s">
        <v>97</v>
      </c>
      <c r="C51" s="75" t="s">
        <v>66</v>
      </c>
      <c r="D51" s="76" t="s">
        <v>114</v>
      </c>
      <c r="E51" s="196"/>
      <c r="F51" s="196"/>
      <c r="G51" s="196"/>
      <c r="H51" s="196"/>
      <c r="I51" s="196"/>
      <c r="J51" s="196"/>
      <c r="K51" s="196"/>
      <c r="L51" s="196"/>
      <c r="M51" s="196"/>
      <c r="N51" s="196"/>
      <c r="O51" s="196"/>
      <c r="P51" s="196"/>
      <c r="Q51" s="487">
        <f t="shared" ref="Q51:Q94" si="7">SUM(E51:P51)</f>
        <v>0</v>
      </c>
      <c r="R51" s="868"/>
      <c r="S51" s="869"/>
      <c r="T51" s="870"/>
    </row>
    <row r="52" spans="2:23">
      <c r="B52" s="1147"/>
      <c r="C52" s="80" t="s">
        <v>68</v>
      </c>
      <c r="D52" s="81" t="s">
        <v>114</v>
      </c>
      <c r="E52" s="197"/>
      <c r="F52" s="198"/>
      <c r="G52" s="198"/>
      <c r="H52" s="198"/>
      <c r="I52" s="198"/>
      <c r="J52" s="198"/>
      <c r="K52" s="198"/>
      <c r="L52" s="198"/>
      <c r="M52" s="198"/>
      <c r="N52" s="198"/>
      <c r="O52" s="198"/>
      <c r="P52" s="199"/>
      <c r="Q52" s="488">
        <f t="shared" si="7"/>
        <v>0</v>
      </c>
      <c r="R52" s="871"/>
      <c r="S52" s="872"/>
      <c r="T52" s="873"/>
    </row>
    <row r="53" spans="2:23">
      <c r="B53" s="1147"/>
      <c r="C53" s="80" t="s">
        <v>69</v>
      </c>
      <c r="D53" s="81" t="s">
        <v>114</v>
      </c>
      <c r="E53" s="197"/>
      <c r="F53" s="198"/>
      <c r="G53" s="198"/>
      <c r="H53" s="198"/>
      <c r="I53" s="198"/>
      <c r="J53" s="198"/>
      <c r="K53" s="198"/>
      <c r="L53" s="198"/>
      <c r="M53" s="198"/>
      <c r="N53" s="198"/>
      <c r="O53" s="198"/>
      <c r="P53" s="199"/>
      <c r="Q53" s="488">
        <f t="shared" si="7"/>
        <v>0</v>
      </c>
      <c r="R53" s="871"/>
      <c r="S53" s="872"/>
      <c r="T53" s="873"/>
      <c r="W53" s="93">
        <f>SUM(Q51:Q53)</f>
        <v>0</v>
      </c>
    </row>
    <row r="54" spans="2:23">
      <c r="B54" s="1147"/>
      <c r="C54" s="80" t="s">
        <v>273</v>
      </c>
      <c r="D54" s="81" t="s">
        <v>98</v>
      </c>
      <c r="E54" s="197"/>
      <c r="F54" s="991"/>
      <c r="G54" s="991"/>
      <c r="H54" s="991"/>
      <c r="I54" s="991"/>
      <c r="J54" s="991"/>
      <c r="K54" s="991"/>
      <c r="L54" s="991"/>
      <c r="M54" s="991"/>
      <c r="N54" s="991"/>
      <c r="O54" s="991"/>
      <c r="P54" s="198"/>
      <c r="Q54" s="489">
        <f t="shared" si="7"/>
        <v>0</v>
      </c>
      <c r="R54" s="874"/>
      <c r="S54" s="872"/>
      <c r="T54" s="873"/>
    </row>
    <row r="55" spans="2:23">
      <c r="B55" s="1147"/>
      <c r="C55" s="80" t="s">
        <v>75</v>
      </c>
      <c r="D55" s="81" t="s">
        <v>73</v>
      </c>
      <c r="E55" s="201"/>
      <c r="F55" s="202"/>
      <c r="G55" s="202"/>
      <c r="H55" s="202"/>
      <c r="I55" s="202"/>
      <c r="J55" s="202"/>
      <c r="K55" s="202"/>
      <c r="L55" s="202"/>
      <c r="M55" s="202"/>
      <c r="N55" s="202"/>
      <c r="O55" s="203"/>
      <c r="P55" s="204"/>
      <c r="Q55" s="490">
        <f t="shared" si="7"/>
        <v>0</v>
      </c>
      <c r="R55" s="874"/>
      <c r="S55" s="872"/>
      <c r="T55" s="873"/>
    </row>
    <row r="56" spans="2:23">
      <c r="B56" s="1147"/>
      <c r="C56" s="80" t="s">
        <v>269</v>
      </c>
      <c r="D56" s="81" t="s">
        <v>79</v>
      </c>
      <c r="E56" s="201"/>
      <c r="F56" s="202"/>
      <c r="G56" s="202"/>
      <c r="H56" s="202"/>
      <c r="I56" s="202"/>
      <c r="J56" s="202"/>
      <c r="K56" s="202"/>
      <c r="L56" s="202"/>
      <c r="M56" s="202"/>
      <c r="N56" s="202"/>
      <c r="O56" s="203"/>
      <c r="P56" s="204"/>
      <c r="Q56" s="490">
        <f t="shared" si="7"/>
        <v>0</v>
      </c>
      <c r="R56" s="874"/>
      <c r="S56" s="872"/>
      <c r="T56" s="873"/>
    </row>
    <row r="57" spans="2:23">
      <c r="B57" s="1147"/>
      <c r="C57" s="80" t="s">
        <v>284</v>
      </c>
      <c r="D57" s="81" t="s">
        <v>285</v>
      </c>
      <c r="E57" s="201"/>
      <c r="F57" s="202"/>
      <c r="G57" s="202"/>
      <c r="H57" s="202"/>
      <c r="I57" s="202"/>
      <c r="J57" s="202"/>
      <c r="K57" s="202"/>
      <c r="L57" s="202"/>
      <c r="M57" s="202"/>
      <c r="N57" s="202"/>
      <c r="O57" s="203"/>
      <c r="P57" s="204"/>
      <c r="Q57" s="490">
        <f>SUM(E57:P57)</f>
        <v>0</v>
      </c>
      <c r="R57" s="874"/>
      <c r="S57" s="872"/>
      <c r="T57" s="873"/>
    </row>
    <row r="58" spans="2:23">
      <c r="B58" s="1147"/>
      <c r="C58" s="80" t="s">
        <v>81</v>
      </c>
      <c r="D58" s="81" t="s">
        <v>79</v>
      </c>
      <c r="E58" s="201"/>
      <c r="F58" s="202"/>
      <c r="G58" s="202"/>
      <c r="H58" s="202"/>
      <c r="I58" s="202"/>
      <c r="J58" s="202"/>
      <c r="K58" s="202"/>
      <c r="L58" s="202"/>
      <c r="M58" s="202"/>
      <c r="N58" s="202"/>
      <c r="O58" s="203"/>
      <c r="P58" s="204"/>
      <c r="Q58" s="490">
        <f t="shared" si="7"/>
        <v>0</v>
      </c>
      <c r="R58" s="874"/>
      <c r="S58" s="872"/>
      <c r="T58" s="873"/>
    </row>
    <row r="59" spans="2:23">
      <c r="B59" s="1147"/>
      <c r="C59" s="80" t="s">
        <v>83</v>
      </c>
      <c r="D59" s="81" t="s">
        <v>99</v>
      </c>
      <c r="E59" s="206"/>
      <c r="F59" s="207"/>
      <c r="G59" s="207"/>
      <c r="H59" s="207"/>
      <c r="I59" s="207"/>
      <c r="J59" s="207"/>
      <c r="K59" s="207"/>
      <c r="L59" s="207"/>
      <c r="M59" s="207"/>
      <c r="N59" s="207"/>
      <c r="O59" s="208"/>
      <c r="P59" s="209"/>
      <c r="Q59" s="490">
        <f t="shared" si="7"/>
        <v>0</v>
      </c>
      <c r="R59" s="874"/>
      <c r="S59" s="872"/>
      <c r="T59" s="873"/>
    </row>
    <row r="60" spans="2:23">
      <c r="B60" s="1147"/>
      <c r="C60" s="105" t="str">
        <f>C32</f>
        <v>その他1</v>
      </c>
      <c r="D60" s="106" t="str">
        <f>IF(D32="","",D32)</f>
        <v>L1</v>
      </c>
      <c r="E60" s="853"/>
      <c r="F60" s="853"/>
      <c r="G60" s="853"/>
      <c r="H60" s="853"/>
      <c r="I60" s="853"/>
      <c r="J60" s="853"/>
      <c r="K60" s="853"/>
      <c r="L60" s="853"/>
      <c r="M60" s="853"/>
      <c r="N60" s="853"/>
      <c r="O60" s="854"/>
      <c r="P60" s="854"/>
      <c r="Q60" s="494">
        <f t="shared" si="7"/>
        <v>0</v>
      </c>
      <c r="R60" s="875"/>
      <c r="S60" s="876"/>
      <c r="T60" s="877"/>
    </row>
    <row r="61" spans="2:23">
      <c r="B61" s="1130" t="s">
        <v>416</v>
      </c>
      <c r="C61" s="75" t="s">
        <v>66</v>
      </c>
      <c r="D61" s="75" t="s">
        <v>114</v>
      </c>
      <c r="E61" s="977"/>
      <c r="F61" s="977"/>
      <c r="G61" s="977"/>
      <c r="H61" s="977"/>
      <c r="I61" s="977"/>
      <c r="J61" s="977"/>
      <c r="K61" s="977"/>
      <c r="L61" s="977"/>
      <c r="M61" s="977"/>
      <c r="N61" s="977"/>
      <c r="O61" s="977"/>
      <c r="P61" s="977"/>
      <c r="Q61" s="502">
        <f t="shared" si="7"/>
        <v>0</v>
      </c>
      <c r="R61" s="878"/>
      <c r="S61" s="869"/>
      <c r="T61" s="870"/>
      <c r="W61" s="93">
        <f>SUM(Q61:Q63)</f>
        <v>0</v>
      </c>
    </row>
    <row r="62" spans="2:23">
      <c r="B62" s="1131"/>
      <c r="C62" s="80" t="s">
        <v>68</v>
      </c>
      <c r="D62" s="80" t="s">
        <v>114</v>
      </c>
      <c r="E62" s="203"/>
      <c r="F62" s="203"/>
      <c r="G62" s="203"/>
      <c r="H62" s="203"/>
      <c r="I62" s="203"/>
      <c r="J62" s="203"/>
      <c r="K62" s="203"/>
      <c r="L62" s="203"/>
      <c r="M62" s="203"/>
      <c r="N62" s="203"/>
      <c r="O62" s="203"/>
      <c r="P62" s="203"/>
      <c r="Q62" s="493">
        <f t="shared" si="7"/>
        <v>0</v>
      </c>
      <c r="R62" s="874"/>
      <c r="S62" s="872"/>
      <c r="T62" s="873"/>
    </row>
    <row r="63" spans="2:23">
      <c r="B63" s="1132"/>
      <c r="C63" s="84" t="s">
        <v>69</v>
      </c>
      <c r="D63" s="84" t="s">
        <v>114</v>
      </c>
      <c r="E63" s="855"/>
      <c r="F63" s="855"/>
      <c r="G63" s="855"/>
      <c r="H63" s="855"/>
      <c r="I63" s="855"/>
      <c r="J63" s="855"/>
      <c r="K63" s="855"/>
      <c r="L63" s="855"/>
      <c r="M63" s="855"/>
      <c r="N63" s="855"/>
      <c r="O63" s="855"/>
      <c r="P63" s="855"/>
      <c r="Q63" s="493">
        <f t="shared" si="7"/>
        <v>0</v>
      </c>
      <c r="R63" s="879"/>
      <c r="S63" s="880"/>
      <c r="T63" s="881"/>
    </row>
    <row r="64" spans="2:23">
      <c r="B64" s="1130" t="s">
        <v>100</v>
      </c>
      <c r="C64" s="75" t="s">
        <v>66</v>
      </c>
      <c r="D64" s="76" t="s">
        <v>114</v>
      </c>
      <c r="E64" s="210"/>
      <c r="F64" s="210"/>
      <c r="G64" s="210"/>
      <c r="H64" s="210"/>
      <c r="I64" s="210"/>
      <c r="J64" s="210"/>
      <c r="K64" s="210"/>
      <c r="L64" s="210"/>
      <c r="M64" s="210"/>
      <c r="N64" s="210"/>
      <c r="O64" s="210"/>
      <c r="P64" s="210"/>
      <c r="Q64" s="491">
        <f t="shared" si="7"/>
        <v>0</v>
      </c>
      <c r="R64" s="882"/>
      <c r="S64" s="883"/>
      <c r="T64" s="884"/>
      <c r="W64" s="93">
        <f>SUM(Q64:Q66)</f>
        <v>0</v>
      </c>
    </row>
    <row r="65" spans="2:23">
      <c r="B65" s="1131"/>
      <c r="C65" s="80" t="s">
        <v>68</v>
      </c>
      <c r="D65" s="81" t="s">
        <v>114</v>
      </c>
      <c r="E65" s="212"/>
      <c r="F65" s="213"/>
      <c r="G65" s="213"/>
      <c r="H65" s="213"/>
      <c r="I65" s="213"/>
      <c r="J65" s="213"/>
      <c r="K65" s="213"/>
      <c r="L65" s="213"/>
      <c r="M65" s="213"/>
      <c r="N65" s="213"/>
      <c r="O65" s="214"/>
      <c r="P65" s="215"/>
      <c r="Q65" s="489">
        <f t="shared" si="7"/>
        <v>0</v>
      </c>
      <c r="R65" s="874"/>
      <c r="S65" s="872"/>
      <c r="T65" s="873"/>
    </row>
    <row r="66" spans="2:23">
      <c r="B66" s="1132"/>
      <c r="C66" s="84" t="s">
        <v>69</v>
      </c>
      <c r="D66" s="85" t="s">
        <v>114</v>
      </c>
      <c r="E66" s="216"/>
      <c r="F66" s="216"/>
      <c r="G66" s="216"/>
      <c r="H66" s="216"/>
      <c r="I66" s="216"/>
      <c r="J66" s="216"/>
      <c r="K66" s="216"/>
      <c r="L66" s="216"/>
      <c r="M66" s="216"/>
      <c r="N66" s="216"/>
      <c r="O66" s="217"/>
      <c r="P66" s="217"/>
      <c r="Q66" s="489">
        <f t="shared" si="7"/>
        <v>0</v>
      </c>
      <c r="R66" s="875"/>
      <c r="S66" s="876"/>
      <c r="T66" s="877"/>
    </row>
    <row r="67" spans="2:23">
      <c r="B67" s="1125" t="s">
        <v>570</v>
      </c>
      <c r="C67" s="75" t="s">
        <v>286</v>
      </c>
      <c r="D67" s="76" t="s">
        <v>98</v>
      </c>
      <c r="E67" s="218"/>
      <c r="F67" s="219"/>
      <c r="G67" s="219"/>
      <c r="H67" s="219"/>
      <c r="I67" s="219"/>
      <c r="J67" s="219"/>
      <c r="K67" s="219"/>
      <c r="L67" s="219"/>
      <c r="M67" s="219"/>
      <c r="N67" s="219"/>
      <c r="O67" s="219"/>
      <c r="P67" s="973"/>
      <c r="Q67" s="491">
        <f t="shared" si="7"/>
        <v>0</v>
      </c>
      <c r="R67" s="868"/>
      <c r="S67" s="869"/>
      <c r="T67" s="870"/>
      <c r="W67" s="93">
        <f>SUM(Q67:Q71)</f>
        <v>0</v>
      </c>
    </row>
    <row r="68" spans="2:23">
      <c r="B68" s="1126"/>
      <c r="C68" s="80" t="s">
        <v>75</v>
      </c>
      <c r="D68" s="108" t="s">
        <v>287</v>
      </c>
      <c r="E68" s="220"/>
      <c r="F68" s="221"/>
      <c r="G68" s="221"/>
      <c r="H68" s="221"/>
      <c r="I68" s="221"/>
      <c r="J68" s="221"/>
      <c r="K68" s="221"/>
      <c r="L68" s="221"/>
      <c r="M68" s="221"/>
      <c r="N68" s="221"/>
      <c r="O68" s="221"/>
      <c r="P68" s="222"/>
      <c r="Q68" s="492">
        <f>SUM(E68:P68)</f>
        <v>0</v>
      </c>
      <c r="R68" s="874"/>
      <c r="S68" s="872"/>
      <c r="T68" s="873"/>
      <c r="W68" s="79" t="s">
        <v>569</v>
      </c>
    </row>
    <row r="69" spans="2:23">
      <c r="B69" s="1127"/>
      <c r="C69" s="80" t="s">
        <v>269</v>
      </c>
      <c r="D69" s="81" t="s">
        <v>79</v>
      </c>
      <c r="E69" s="223"/>
      <c r="F69" s="224"/>
      <c r="G69" s="224"/>
      <c r="H69" s="224"/>
      <c r="I69" s="224"/>
      <c r="J69" s="224"/>
      <c r="K69" s="224"/>
      <c r="L69" s="224"/>
      <c r="M69" s="224"/>
      <c r="N69" s="224"/>
      <c r="O69" s="224"/>
      <c r="P69" s="225"/>
      <c r="Q69" s="490">
        <f t="shared" si="7"/>
        <v>0</v>
      </c>
      <c r="R69" s="874"/>
      <c r="S69" s="872"/>
      <c r="T69" s="873"/>
    </row>
    <row r="70" spans="2:23">
      <c r="B70" s="1128"/>
      <c r="C70" s="105" t="s">
        <v>284</v>
      </c>
      <c r="D70" s="106" t="s">
        <v>285</v>
      </c>
      <c r="E70" s="226"/>
      <c r="F70" s="227"/>
      <c r="G70" s="227"/>
      <c r="H70" s="227"/>
      <c r="I70" s="227"/>
      <c r="J70" s="227"/>
      <c r="K70" s="227"/>
      <c r="L70" s="227"/>
      <c r="M70" s="227"/>
      <c r="N70" s="227"/>
      <c r="O70" s="227"/>
      <c r="P70" s="228"/>
      <c r="Q70" s="493">
        <f>SUM(E70:P70)</f>
        <v>0</v>
      </c>
      <c r="R70" s="874"/>
      <c r="S70" s="872"/>
      <c r="T70" s="873"/>
    </row>
    <row r="71" spans="2:23">
      <c r="B71" s="1129"/>
      <c r="C71" s="84" t="s">
        <v>81</v>
      </c>
      <c r="D71" s="85" t="s">
        <v>285</v>
      </c>
      <c r="E71" s="227"/>
      <c r="F71" s="227"/>
      <c r="G71" s="227"/>
      <c r="H71" s="227"/>
      <c r="I71" s="227"/>
      <c r="J71" s="227"/>
      <c r="K71" s="227"/>
      <c r="L71" s="227"/>
      <c r="M71" s="227"/>
      <c r="N71" s="227"/>
      <c r="O71" s="227"/>
      <c r="P71" s="228"/>
      <c r="Q71" s="494">
        <f t="shared" si="7"/>
        <v>0</v>
      </c>
      <c r="R71" s="879"/>
      <c r="S71" s="880"/>
      <c r="T71" s="881"/>
    </row>
    <row r="72" spans="2:23" ht="16.5" customHeight="1">
      <c r="B72" s="1238" t="s">
        <v>22</v>
      </c>
      <c r="C72" s="75" t="s">
        <v>66</v>
      </c>
      <c r="D72" s="76" t="s">
        <v>114</v>
      </c>
      <c r="E72" s="196"/>
      <c r="F72" s="196"/>
      <c r="G72" s="196"/>
      <c r="H72" s="196"/>
      <c r="I72" s="196"/>
      <c r="J72" s="196"/>
      <c r="K72" s="196"/>
      <c r="L72" s="196"/>
      <c r="M72" s="196"/>
      <c r="N72" s="196"/>
      <c r="O72" s="196"/>
      <c r="P72" s="196"/>
      <c r="Q72" s="491">
        <f t="shared" si="7"/>
        <v>0</v>
      </c>
      <c r="R72" s="882"/>
      <c r="S72" s="883"/>
      <c r="T72" s="884"/>
      <c r="W72" s="93">
        <f>SUM(Q72:Q74)</f>
        <v>0</v>
      </c>
    </row>
    <row r="73" spans="2:23">
      <c r="B73" s="1239"/>
      <c r="C73" s="80" t="s">
        <v>68</v>
      </c>
      <c r="D73" s="81" t="s">
        <v>114</v>
      </c>
      <c r="E73" s="212"/>
      <c r="F73" s="214"/>
      <c r="G73" s="214"/>
      <c r="H73" s="214"/>
      <c r="I73" s="214"/>
      <c r="J73" s="214"/>
      <c r="K73" s="214"/>
      <c r="L73" s="214"/>
      <c r="M73" s="214"/>
      <c r="N73" s="214"/>
      <c r="O73" s="214"/>
      <c r="P73" s="215"/>
      <c r="Q73" s="489">
        <f t="shared" si="7"/>
        <v>0</v>
      </c>
      <c r="R73" s="874"/>
      <c r="S73" s="872"/>
      <c r="T73" s="873"/>
    </row>
    <row r="74" spans="2:23">
      <c r="B74" s="1239"/>
      <c r="C74" s="80" t="s">
        <v>69</v>
      </c>
      <c r="D74" s="81" t="s">
        <v>114</v>
      </c>
      <c r="E74" s="217"/>
      <c r="F74" s="217"/>
      <c r="G74" s="217"/>
      <c r="H74" s="217"/>
      <c r="I74" s="217"/>
      <c r="J74" s="217"/>
      <c r="K74" s="217"/>
      <c r="L74" s="217"/>
      <c r="M74" s="217"/>
      <c r="N74" s="217"/>
      <c r="O74" s="217"/>
      <c r="P74" s="230"/>
      <c r="Q74" s="489">
        <f t="shared" si="7"/>
        <v>0</v>
      </c>
      <c r="R74" s="879"/>
      <c r="S74" s="880"/>
      <c r="T74" s="881"/>
    </row>
    <row r="75" spans="2:23">
      <c r="B75" s="1130" t="s">
        <v>23</v>
      </c>
      <c r="C75" s="75" t="s">
        <v>66</v>
      </c>
      <c r="D75" s="76" t="s">
        <v>114</v>
      </c>
      <c r="E75" s="196"/>
      <c r="F75" s="196"/>
      <c r="G75" s="196"/>
      <c r="H75" s="196"/>
      <c r="I75" s="196"/>
      <c r="J75" s="196"/>
      <c r="K75" s="196"/>
      <c r="L75" s="196"/>
      <c r="M75" s="196"/>
      <c r="N75" s="196"/>
      <c r="O75" s="196"/>
      <c r="P75" s="196"/>
      <c r="Q75" s="491">
        <f t="shared" si="7"/>
        <v>0</v>
      </c>
      <c r="R75" s="882"/>
      <c r="S75" s="883"/>
      <c r="T75" s="884"/>
      <c r="W75" s="93">
        <f>SUM(Q75:Q77)</f>
        <v>0</v>
      </c>
    </row>
    <row r="76" spans="2:23">
      <c r="B76" s="1131"/>
      <c r="C76" s="80" t="s">
        <v>68</v>
      </c>
      <c r="D76" s="81" t="s">
        <v>114</v>
      </c>
      <c r="E76" s="212"/>
      <c r="F76" s="214"/>
      <c r="G76" s="214"/>
      <c r="H76" s="214"/>
      <c r="I76" s="214"/>
      <c r="J76" s="214"/>
      <c r="K76" s="214"/>
      <c r="L76" s="214"/>
      <c r="M76" s="214"/>
      <c r="N76" s="214"/>
      <c r="O76" s="214"/>
      <c r="P76" s="215"/>
      <c r="Q76" s="489">
        <f t="shared" si="7"/>
        <v>0</v>
      </c>
      <c r="R76" s="874"/>
      <c r="S76" s="872"/>
      <c r="T76" s="873"/>
    </row>
    <row r="77" spans="2:23">
      <c r="B77" s="1132"/>
      <c r="C77" s="84" t="s">
        <v>69</v>
      </c>
      <c r="D77" s="85" t="s">
        <v>114</v>
      </c>
      <c r="E77" s="217"/>
      <c r="F77" s="217"/>
      <c r="G77" s="217"/>
      <c r="H77" s="217"/>
      <c r="I77" s="217"/>
      <c r="J77" s="217"/>
      <c r="K77" s="217"/>
      <c r="L77" s="217"/>
      <c r="M77" s="217"/>
      <c r="N77" s="217"/>
      <c r="O77" s="217"/>
      <c r="P77" s="230"/>
      <c r="Q77" s="495">
        <f t="shared" si="7"/>
        <v>0</v>
      </c>
      <c r="R77" s="875"/>
      <c r="S77" s="876"/>
      <c r="T77" s="877"/>
    </row>
    <row r="78" spans="2:23">
      <c r="B78" s="1130" t="s">
        <v>24</v>
      </c>
      <c r="C78" s="75" t="s">
        <v>66</v>
      </c>
      <c r="D78" s="76" t="s">
        <v>114</v>
      </c>
      <c r="E78" s="196"/>
      <c r="F78" s="196"/>
      <c r="G78" s="196"/>
      <c r="H78" s="196"/>
      <c r="I78" s="196"/>
      <c r="J78" s="196"/>
      <c r="K78" s="196"/>
      <c r="L78" s="196"/>
      <c r="M78" s="196"/>
      <c r="N78" s="196"/>
      <c r="O78" s="196"/>
      <c r="P78" s="196"/>
      <c r="Q78" s="491">
        <f t="shared" si="7"/>
        <v>0</v>
      </c>
      <c r="R78" s="868"/>
      <c r="S78" s="869"/>
      <c r="T78" s="870"/>
      <c r="U78" s="721"/>
      <c r="W78" s="93">
        <f>SUM(Q78:Q80)</f>
        <v>0</v>
      </c>
    </row>
    <row r="79" spans="2:23">
      <c r="B79" s="1131"/>
      <c r="C79" s="80" t="s">
        <v>68</v>
      </c>
      <c r="D79" s="81" t="s">
        <v>114</v>
      </c>
      <c r="E79" s="212"/>
      <c r="F79" s="214"/>
      <c r="G79" s="214"/>
      <c r="H79" s="214"/>
      <c r="I79" s="214"/>
      <c r="J79" s="214"/>
      <c r="K79" s="214"/>
      <c r="L79" s="214"/>
      <c r="M79" s="214"/>
      <c r="N79" s="214"/>
      <c r="O79" s="214"/>
      <c r="P79" s="215"/>
      <c r="Q79" s="489">
        <f t="shared" si="7"/>
        <v>0</v>
      </c>
      <c r="R79" s="874"/>
      <c r="S79" s="872"/>
      <c r="T79" s="873"/>
    </row>
    <row r="80" spans="2:23">
      <c r="B80" s="1131"/>
      <c r="C80" s="80" t="s">
        <v>69</v>
      </c>
      <c r="D80" s="81" t="s">
        <v>114</v>
      </c>
      <c r="E80" s="212"/>
      <c r="F80" s="214"/>
      <c r="G80" s="214"/>
      <c r="H80" s="214"/>
      <c r="I80" s="214"/>
      <c r="J80" s="214"/>
      <c r="K80" s="214"/>
      <c r="L80" s="214"/>
      <c r="M80" s="214"/>
      <c r="N80" s="214"/>
      <c r="O80" s="214"/>
      <c r="P80" s="215"/>
      <c r="Q80" s="489">
        <f t="shared" si="7"/>
        <v>0</v>
      </c>
      <c r="R80" s="874"/>
      <c r="S80" s="872"/>
      <c r="T80" s="873"/>
    </row>
    <row r="81" spans="2:23">
      <c r="B81" s="1131"/>
      <c r="C81" s="80" t="s">
        <v>273</v>
      </c>
      <c r="D81" s="81" t="s">
        <v>73</v>
      </c>
      <c r="E81" s="212"/>
      <c r="F81" s="214"/>
      <c r="G81" s="214"/>
      <c r="H81" s="214"/>
      <c r="I81" s="214"/>
      <c r="J81" s="214"/>
      <c r="K81" s="214"/>
      <c r="L81" s="214"/>
      <c r="M81" s="214"/>
      <c r="N81" s="214"/>
      <c r="O81" s="214"/>
      <c r="P81" s="213"/>
      <c r="Q81" s="489">
        <f t="shared" si="7"/>
        <v>0</v>
      </c>
      <c r="R81" s="874"/>
      <c r="S81" s="872"/>
      <c r="T81" s="873"/>
    </row>
    <row r="82" spans="2:23">
      <c r="B82" s="1131"/>
      <c r="C82" s="80" t="s">
        <v>75</v>
      </c>
      <c r="D82" s="81" t="s">
        <v>73</v>
      </c>
      <c r="E82" s="223"/>
      <c r="F82" s="232"/>
      <c r="G82" s="224"/>
      <c r="H82" s="224"/>
      <c r="I82" s="224"/>
      <c r="J82" s="224"/>
      <c r="K82" s="224"/>
      <c r="L82" s="224"/>
      <c r="M82" s="224"/>
      <c r="N82" s="224"/>
      <c r="O82" s="224"/>
      <c r="P82" s="225"/>
      <c r="Q82" s="490">
        <f t="shared" si="7"/>
        <v>0</v>
      </c>
      <c r="R82" s="874"/>
      <c r="S82" s="872"/>
      <c r="T82" s="873"/>
    </row>
    <row r="83" spans="2:23">
      <c r="B83" s="1131"/>
      <c r="C83" s="80" t="s">
        <v>269</v>
      </c>
      <c r="D83" s="81" t="s">
        <v>79</v>
      </c>
      <c r="E83" s="223"/>
      <c r="F83" s="232"/>
      <c r="G83" s="224"/>
      <c r="H83" s="224"/>
      <c r="I83" s="224"/>
      <c r="J83" s="224"/>
      <c r="K83" s="224"/>
      <c r="L83" s="224"/>
      <c r="M83" s="224"/>
      <c r="N83" s="224"/>
      <c r="O83" s="224"/>
      <c r="P83" s="225"/>
      <c r="Q83" s="490">
        <f t="shared" si="7"/>
        <v>0</v>
      </c>
      <c r="R83" s="874"/>
      <c r="S83" s="872"/>
      <c r="T83" s="873"/>
    </row>
    <row r="84" spans="2:23">
      <c r="B84" s="1131"/>
      <c r="C84" s="105" t="s">
        <v>284</v>
      </c>
      <c r="D84" s="106" t="s">
        <v>285</v>
      </c>
      <c r="E84" s="223"/>
      <c r="F84" s="232"/>
      <c r="G84" s="224"/>
      <c r="H84" s="224"/>
      <c r="I84" s="224"/>
      <c r="J84" s="224"/>
      <c r="K84" s="224"/>
      <c r="L84" s="224"/>
      <c r="M84" s="224"/>
      <c r="N84" s="224"/>
      <c r="O84" s="224"/>
      <c r="P84" s="225"/>
      <c r="Q84" s="490">
        <f>SUM(E84:P84)</f>
        <v>0</v>
      </c>
      <c r="R84" s="874"/>
      <c r="S84" s="872"/>
      <c r="T84" s="873"/>
    </row>
    <row r="85" spans="2:23">
      <c r="B85" s="1131"/>
      <c r="C85" s="80" t="s">
        <v>81</v>
      </c>
      <c r="D85" s="81" t="s">
        <v>79</v>
      </c>
      <c r="E85" s="223"/>
      <c r="F85" s="232"/>
      <c r="G85" s="224"/>
      <c r="H85" s="224"/>
      <c r="I85" s="224"/>
      <c r="J85" s="224"/>
      <c r="K85" s="224"/>
      <c r="L85" s="224"/>
      <c r="M85" s="224"/>
      <c r="N85" s="224"/>
      <c r="O85" s="224"/>
      <c r="P85" s="225"/>
      <c r="Q85" s="490">
        <f t="shared" si="7"/>
        <v>0</v>
      </c>
      <c r="R85" s="874"/>
      <c r="S85" s="872"/>
      <c r="T85" s="873"/>
    </row>
    <row r="86" spans="2:23">
      <c r="B86" s="1132"/>
      <c r="C86" s="80" t="str">
        <f>C33</f>
        <v>その他2</v>
      </c>
      <c r="D86" s="85" t="str">
        <f>IF(D33="","",D33)</f>
        <v>L2</v>
      </c>
      <c r="E86" s="226"/>
      <c r="F86" s="226"/>
      <c r="G86" s="227"/>
      <c r="H86" s="227"/>
      <c r="I86" s="227"/>
      <c r="J86" s="227"/>
      <c r="K86" s="227"/>
      <c r="L86" s="227"/>
      <c r="M86" s="227"/>
      <c r="N86" s="227"/>
      <c r="O86" s="227"/>
      <c r="P86" s="228"/>
      <c r="Q86" s="494">
        <f t="shared" si="7"/>
        <v>0</v>
      </c>
      <c r="R86" s="879"/>
      <c r="S86" s="880"/>
      <c r="T86" s="881"/>
    </row>
    <row r="87" spans="2:23">
      <c r="B87" s="1130" t="s">
        <v>25</v>
      </c>
      <c r="C87" s="75" t="s">
        <v>66</v>
      </c>
      <c r="D87" s="76" t="s">
        <v>114</v>
      </c>
      <c r="E87" s="210"/>
      <c r="F87" s="210"/>
      <c r="G87" s="210"/>
      <c r="H87" s="210"/>
      <c r="I87" s="210"/>
      <c r="J87" s="210"/>
      <c r="K87" s="210"/>
      <c r="L87" s="210"/>
      <c r="M87" s="210"/>
      <c r="N87" s="210"/>
      <c r="O87" s="210"/>
      <c r="P87" s="210"/>
      <c r="Q87" s="491">
        <f t="shared" si="7"/>
        <v>0</v>
      </c>
      <c r="R87" s="882"/>
      <c r="S87" s="883"/>
      <c r="T87" s="884"/>
      <c r="W87" s="93">
        <f>SUM(Q87:Q89)</f>
        <v>0</v>
      </c>
    </row>
    <row r="88" spans="2:23">
      <c r="B88" s="1161"/>
      <c r="C88" s="80" t="s">
        <v>68</v>
      </c>
      <c r="D88" s="81" t="s">
        <v>114</v>
      </c>
      <c r="E88" s="212"/>
      <c r="F88" s="213"/>
      <c r="G88" s="214"/>
      <c r="H88" s="214"/>
      <c r="I88" s="214"/>
      <c r="J88" s="214"/>
      <c r="K88" s="214"/>
      <c r="L88" s="214"/>
      <c r="M88" s="214"/>
      <c r="N88" s="214"/>
      <c r="O88" s="214"/>
      <c r="P88" s="215"/>
      <c r="Q88" s="489">
        <f t="shared" si="7"/>
        <v>0</v>
      </c>
      <c r="R88" s="874"/>
      <c r="S88" s="872"/>
      <c r="T88" s="873"/>
    </row>
    <row r="89" spans="2:23">
      <c r="B89" s="1156"/>
      <c r="C89" s="84" t="s">
        <v>69</v>
      </c>
      <c r="D89" s="85" t="s">
        <v>114</v>
      </c>
      <c r="E89" s="216"/>
      <c r="F89" s="216"/>
      <c r="G89" s="217"/>
      <c r="H89" s="217"/>
      <c r="I89" s="217"/>
      <c r="J89" s="217"/>
      <c r="K89" s="217"/>
      <c r="L89" s="217"/>
      <c r="M89" s="217"/>
      <c r="N89" s="217"/>
      <c r="O89" s="217"/>
      <c r="P89" s="230"/>
      <c r="Q89" s="495">
        <f t="shared" si="7"/>
        <v>0</v>
      </c>
      <c r="R89" s="875"/>
      <c r="S89" s="876"/>
      <c r="T89" s="877"/>
    </row>
    <row r="90" spans="2:23">
      <c r="B90" s="1130" t="s">
        <v>30</v>
      </c>
      <c r="C90" s="75" t="s">
        <v>66</v>
      </c>
      <c r="D90" s="76" t="s">
        <v>114</v>
      </c>
      <c r="E90" s="210"/>
      <c r="F90" s="210"/>
      <c r="G90" s="210"/>
      <c r="H90" s="210"/>
      <c r="I90" s="210"/>
      <c r="J90" s="210"/>
      <c r="K90" s="210"/>
      <c r="L90" s="210"/>
      <c r="M90" s="210"/>
      <c r="N90" s="210"/>
      <c r="O90" s="210"/>
      <c r="P90" s="210"/>
      <c r="Q90" s="491">
        <f t="shared" si="7"/>
        <v>0</v>
      </c>
      <c r="R90" s="868"/>
      <c r="S90" s="869"/>
      <c r="T90" s="870"/>
      <c r="W90" s="93">
        <f>SUM(Q90:Q92)</f>
        <v>0</v>
      </c>
    </row>
    <row r="91" spans="2:23">
      <c r="B91" s="1131"/>
      <c r="C91" s="80" t="s">
        <v>68</v>
      </c>
      <c r="D91" s="81" t="s">
        <v>114</v>
      </c>
      <c r="E91" s="212"/>
      <c r="F91" s="214"/>
      <c r="G91" s="214"/>
      <c r="H91" s="214"/>
      <c r="I91" s="214"/>
      <c r="J91" s="214"/>
      <c r="K91" s="214"/>
      <c r="L91" s="214"/>
      <c r="M91" s="214"/>
      <c r="N91" s="214"/>
      <c r="O91" s="214"/>
      <c r="P91" s="215"/>
      <c r="Q91" s="489">
        <f t="shared" si="7"/>
        <v>0</v>
      </c>
      <c r="R91" s="874"/>
      <c r="S91" s="872"/>
      <c r="T91" s="873"/>
    </row>
    <row r="92" spans="2:23">
      <c r="B92" s="1131"/>
      <c r="C92" s="80" t="s">
        <v>69</v>
      </c>
      <c r="D92" s="81" t="s">
        <v>114</v>
      </c>
      <c r="E92" s="212"/>
      <c r="F92" s="214"/>
      <c r="G92" s="214"/>
      <c r="H92" s="214"/>
      <c r="I92" s="214"/>
      <c r="J92" s="214"/>
      <c r="K92" s="214"/>
      <c r="L92" s="214"/>
      <c r="M92" s="214"/>
      <c r="N92" s="214"/>
      <c r="O92" s="214"/>
      <c r="P92" s="215"/>
      <c r="Q92" s="489">
        <f t="shared" si="7"/>
        <v>0</v>
      </c>
      <c r="R92" s="871"/>
      <c r="S92" s="872"/>
      <c r="T92" s="873"/>
    </row>
    <row r="93" spans="2:23">
      <c r="B93" s="1131"/>
      <c r="C93" s="80" t="s">
        <v>273</v>
      </c>
      <c r="D93" s="81" t="s">
        <v>73</v>
      </c>
      <c r="E93" s="212"/>
      <c r="F93" s="214"/>
      <c r="G93" s="214"/>
      <c r="H93" s="214"/>
      <c r="I93" s="214"/>
      <c r="J93" s="214"/>
      <c r="K93" s="214"/>
      <c r="L93" s="214"/>
      <c r="M93" s="214"/>
      <c r="N93" s="214"/>
      <c r="O93" s="214"/>
      <c r="P93" s="215"/>
      <c r="Q93" s="489">
        <f t="shared" si="7"/>
        <v>0</v>
      </c>
      <c r="R93" s="871"/>
      <c r="S93" s="872"/>
      <c r="T93" s="873"/>
    </row>
    <row r="94" spans="2:23" ht="17.25" thickBot="1">
      <c r="B94" s="1160"/>
      <c r="C94" s="481" t="s">
        <v>75</v>
      </c>
      <c r="D94" s="482" t="s">
        <v>288</v>
      </c>
      <c r="E94" s="496"/>
      <c r="F94" s="497"/>
      <c r="G94" s="497"/>
      <c r="H94" s="497"/>
      <c r="I94" s="497"/>
      <c r="J94" s="497"/>
      <c r="K94" s="497"/>
      <c r="L94" s="497"/>
      <c r="M94" s="497"/>
      <c r="N94" s="497"/>
      <c r="O94" s="497"/>
      <c r="P94" s="498"/>
      <c r="Q94" s="499">
        <f t="shared" si="7"/>
        <v>0</v>
      </c>
      <c r="R94" s="885"/>
      <c r="S94" s="886"/>
      <c r="T94" s="887"/>
    </row>
    <row r="95" spans="2:23" s="74" customFormat="1" ht="12"/>
    <row r="96" spans="2:23" s="74" customFormat="1" ht="12">
      <c r="G96" s="74" t="s">
        <v>147</v>
      </c>
      <c r="K96" s="177"/>
      <c r="L96" s="177"/>
      <c r="M96" s="177"/>
    </row>
    <row r="97" spans="2:21" s="74" customFormat="1" ht="12" customHeight="1">
      <c r="C97" s="1168" t="s">
        <v>345</v>
      </c>
      <c r="D97" s="1168"/>
      <c r="E97" s="1168"/>
      <c r="F97" s="1169"/>
      <c r="G97" s="73"/>
      <c r="H97" s="176" t="s">
        <v>138</v>
      </c>
      <c r="I97" s="1205" t="s">
        <v>146</v>
      </c>
      <c r="J97" s="1207"/>
      <c r="K97" s="1165" t="s">
        <v>111</v>
      </c>
      <c r="L97" s="1166"/>
      <c r="M97" s="1167"/>
      <c r="N97" s="1205" t="s">
        <v>142</v>
      </c>
      <c r="O97" s="1206"/>
      <c r="P97" s="1207"/>
    </row>
    <row r="98" spans="2:21" s="74" customFormat="1" ht="25.5">
      <c r="C98" s="1168"/>
      <c r="D98" s="1168"/>
      <c r="E98" s="1168"/>
      <c r="F98" s="1169"/>
      <c r="G98" s="73"/>
      <c r="H98" s="100" t="s">
        <v>145</v>
      </c>
      <c r="I98" s="176" t="s">
        <v>283</v>
      </c>
      <c r="J98" s="176" t="s">
        <v>139</v>
      </c>
      <c r="K98" s="176" t="s">
        <v>291</v>
      </c>
      <c r="L98" s="176" t="s">
        <v>284</v>
      </c>
      <c r="M98" s="176" t="s">
        <v>140</v>
      </c>
      <c r="N98" s="326" t="s">
        <v>141</v>
      </c>
      <c r="O98" s="327" t="str">
        <f>C60</f>
        <v>その他1</v>
      </c>
      <c r="P98" s="101" t="str">
        <f>C86</f>
        <v>その他2</v>
      </c>
    </row>
    <row r="99" spans="2:21" s="74" customFormat="1" ht="16.5" customHeight="1">
      <c r="C99" s="1168"/>
      <c r="D99" s="1168"/>
      <c r="E99" s="1168"/>
      <c r="F99" s="1169"/>
      <c r="G99" s="99" t="s">
        <v>143</v>
      </c>
      <c r="H99" s="262">
        <f>Q16+Q17+Q18+Q40+Q43+Q45+Q20+Q21+Q22</f>
        <v>0</v>
      </c>
      <c r="I99" s="262">
        <f>Q24</f>
        <v>0</v>
      </c>
      <c r="J99" s="263">
        <f>Q25</f>
        <v>0</v>
      </c>
      <c r="K99" s="263">
        <f>Q27</f>
        <v>0</v>
      </c>
      <c r="L99" s="263">
        <f>Q28</f>
        <v>0</v>
      </c>
      <c r="M99" s="263">
        <f>Q29</f>
        <v>0</v>
      </c>
      <c r="N99" s="263">
        <f>Q31</f>
        <v>0</v>
      </c>
      <c r="O99" s="263">
        <f>Q32</f>
        <v>0</v>
      </c>
      <c r="P99" s="263">
        <f>Q33</f>
        <v>0</v>
      </c>
    </row>
    <row r="100" spans="2:21" s="74" customFormat="1" ht="16.5" customHeight="1">
      <c r="C100" s="1168"/>
      <c r="D100" s="1168"/>
      <c r="E100" s="1168"/>
      <c r="F100" s="1169"/>
      <c r="G100" s="99" t="s">
        <v>144</v>
      </c>
      <c r="H100" s="262">
        <f>W53+W64+W72+W75+W78+W87+W90+W61</f>
        <v>0</v>
      </c>
      <c r="I100" s="262">
        <f>Q54+Q67+Q81+Q93</f>
        <v>0</v>
      </c>
      <c r="J100" s="263">
        <f>Q55+Q82+Q94+Q68</f>
        <v>0</v>
      </c>
      <c r="K100" s="263">
        <f>Q56+Q69+Q83</f>
        <v>0</v>
      </c>
      <c r="L100" s="263">
        <f>Q57+Q70+Q84</f>
        <v>0</v>
      </c>
      <c r="M100" s="263">
        <f>Q58+Q85+Q71</f>
        <v>0</v>
      </c>
      <c r="N100" s="263">
        <f>Q59</f>
        <v>0</v>
      </c>
      <c r="O100" s="263">
        <f>Q60</f>
        <v>0</v>
      </c>
      <c r="P100" s="263">
        <f>Q86</f>
        <v>0</v>
      </c>
    </row>
    <row r="101" spans="2:21" s="74" customFormat="1" ht="16.5" customHeight="1">
      <c r="C101" s="1168"/>
      <c r="D101" s="1168"/>
      <c r="E101" s="1168"/>
      <c r="F101" s="1169"/>
      <c r="G101" s="73" t="s">
        <v>148</v>
      </c>
      <c r="H101" s="262">
        <f>H99-H100</f>
        <v>0</v>
      </c>
      <c r="I101" s="262">
        <f t="shared" ref="I101:O101" si="8">I99-I100</f>
        <v>0</v>
      </c>
      <c r="J101" s="263">
        <f t="shared" si="8"/>
        <v>0</v>
      </c>
      <c r="K101" s="263">
        <f t="shared" si="8"/>
        <v>0</v>
      </c>
      <c r="L101" s="263">
        <f>L99-L100</f>
        <v>0</v>
      </c>
      <c r="M101" s="263">
        <f t="shared" si="8"/>
        <v>0</v>
      </c>
      <c r="N101" s="263">
        <f t="shared" si="8"/>
        <v>0</v>
      </c>
      <c r="O101" s="263">
        <f t="shared" si="8"/>
        <v>0</v>
      </c>
      <c r="P101" s="795">
        <f>P99-P100</f>
        <v>0</v>
      </c>
    </row>
    <row r="102" spans="2:21" s="74" customFormat="1" ht="12"/>
    <row r="103" spans="2:21" s="74" customFormat="1" ht="17.25" thickBot="1">
      <c r="B103" s="67" t="s">
        <v>247</v>
      </c>
      <c r="D103" s="68"/>
      <c r="E103" s="66"/>
      <c r="F103" s="68"/>
      <c r="G103" s="68"/>
      <c r="H103" s="68"/>
      <c r="I103" s="68"/>
      <c r="J103" s="68"/>
      <c r="K103" s="103"/>
      <c r="L103" s="68"/>
      <c r="M103" s="104"/>
      <c r="N103" s="104"/>
      <c r="O103" s="68"/>
      <c r="P103" s="68"/>
      <c r="Q103" s="68"/>
      <c r="U103" s="721">
        <f>事業報告書!$J$10</f>
        <v>0</v>
      </c>
    </row>
    <row r="104" spans="2:21" s="74" customFormat="1" ht="12">
      <c r="B104" s="1143"/>
      <c r="C104" s="1144"/>
      <c r="D104" s="1145"/>
      <c r="E104" s="465" t="str">
        <f t="shared" ref="E104:P104" si="9">E50</f>
        <v>４月</v>
      </c>
      <c r="F104" s="465" t="str">
        <f t="shared" si="9"/>
        <v>５月</v>
      </c>
      <c r="G104" s="465" t="str">
        <f t="shared" si="9"/>
        <v>６月</v>
      </c>
      <c r="H104" s="465" t="str">
        <f t="shared" si="9"/>
        <v>７月</v>
      </c>
      <c r="I104" s="465" t="str">
        <f t="shared" si="9"/>
        <v>８月</v>
      </c>
      <c r="J104" s="465" t="str">
        <f t="shared" si="9"/>
        <v>９月</v>
      </c>
      <c r="K104" s="465" t="str">
        <f t="shared" si="9"/>
        <v>１０月</v>
      </c>
      <c r="L104" s="465" t="str">
        <f t="shared" si="9"/>
        <v>１１月</v>
      </c>
      <c r="M104" s="465" t="str">
        <f t="shared" si="9"/>
        <v>１２月</v>
      </c>
      <c r="N104" s="465" t="str">
        <f t="shared" si="9"/>
        <v>１月</v>
      </c>
      <c r="O104" s="465" t="str">
        <f t="shared" si="9"/>
        <v>２月</v>
      </c>
      <c r="P104" s="465" t="str">
        <f t="shared" si="9"/>
        <v>３月</v>
      </c>
      <c r="Q104" s="486" t="s">
        <v>44</v>
      </c>
    </row>
    <row r="105" spans="2:21" s="74" customFormat="1" ht="16.5" customHeight="1">
      <c r="B105" s="1157" t="s">
        <v>109</v>
      </c>
      <c r="C105" s="75" t="s">
        <v>66</v>
      </c>
      <c r="D105" s="76" t="s">
        <v>114</v>
      </c>
      <c r="E105" s="264">
        <f>E51+E64+E72+E75+E78+E87+E90+E61</f>
        <v>0</v>
      </c>
      <c r="F105" s="264">
        <f t="shared" ref="F105:P105" si="10">F51+F64+F72+F75+F78+F87+F90+F61</f>
        <v>0</v>
      </c>
      <c r="G105" s="264">
        <f t="shared" si="10"/>
        <v>0</v>
      </c>
      <c r="H105" s="264">
        <f t="shared" si="10"/>
        <v>0</v>
      </c>
      <c r="I105" s="264">
        <f t="shared" si="10"/>
        <v>0</v>
      </c>
      <c r="J105" s="264">
        <f t="shared" si="10"/>
        <v>0</v>
      </c>
      <c r="K105" s="264">
        <f t="shared" si="10"/>
        <v>0</v>
      </c>
      <c r="L105" s="264">
        <f t="shared" si="10"/>
        <v>0</v>
      </c>
      <c r="M105" s="264">
        <f t="shared" si="10"/>
        <v>0</v>
      </c>
      <c r="N105" s="264">
        <f t="shared" si="10"/>
        <v>0</v>
      </c>
      <c r="O105" s="264">
        <f t="shared" si="10"/>
        <v>0</v>
      </c>
      <c r="P105" s="264">
        <f t="shared" si="10"/>
        <v>0</v>
      </c>
      <c r="Q105" s="487">
        <f t="shared" ref="Q105:Q121" si="11">SUM(E105:P105)</f>
        <v>0</v>
      </c>
    </row>
    <row r="106" spans="2:21" ht="16.5" customHeight="1">
      <c r="B106" s="1158"/>
      <c r="C106" s="80" t="s">
        <v>68</v>
      </c>
      <c r="D106" s="81" t="s">
        <v>114</v>
      </c>
      <c r="E106" s="265">
        <f>E52+E65+E73+E76+E79+E88+E91+E62</f>
        <v>0</v>
      </c>
      <c r="F106" s="265">
        <f t="shared" ref="F106:P106" si="12">F52+F65+F73+F76+F79+F88+F91+F62</f>
        <v>0</v>
      </c>
      <c r="G106" s="265">
        <f t="shared" si="12"/>
        <v>0</v>
      </c>
      <c r="H106" s="265">
        <f t="shared" si="12"/>
        <v>0</v>
      </c>
      <c r="I106" s="265">
        <f t="shared" si="12"/>
        <v>0</v>
      </c>
      <c r="J106" s="265">
        <f t="shared" si="12"/>
        <v>0</v>
      </c>
      <c r="K106" s="265">
        <f t="shared" si="12"/>
        <v>0</v>
      </c>
      <c r="L106" s="265">
        <f t="shared" si="12"/>
        <v>0</v>
      </c>
      <c r="M106" s="265">
        <f t="shared" si="12"/>
        <v>0</v>
      </c>
      <c r="N106" s="265">
        <f t="shared" si="12"/>
        <v>0</v>
      </c>
      <c r="O106" s="265">
        <f t="shared" si="12"/>
        <v>0</v>
      </c>
      <c r="P106" s="265">
        <f t="shared" si="12"/>
        <v>0</v>
      </c>
      <c r="Q106" s="488">
        <f t="shared" si="11"/>
        <v>0</v>
      </c>
    </row>
    <row r="107" spans="2:21">
      <c r="B107" s="1158"/>
      <c r="C107" s="105" t="s">
        <v>69</v>
      </c>
      <c r="D107" s="106" t="s">
        <v>114</v>
      </c>
      <c r="E107" s="267">
        <f>E53+E66+E74+E77+E80+E89+E92+E63</f>
        <v>0</v>
      </c>
      <c r="F107" s="267">
        <f t="shared" ref="F107:P107" si="13">F53+F66+F74+F77+F80+F89+F92+F63</f>
        <v>0</v>
      </c>
      <c r="G107" s="267">
        <f t="shared" si="13"/>
        <v>0</v>
      </c>
      <c r="H107" s="267">
        <f t="shared" si="13"/>
        <v>0</v>
      </c>
      <c r="I107" s="267">
        <f t="shared" si="13"/>
        <v>0</v>
      </c>
      <c r="J107" s="267">
        <f t="shared" si="13"/>
        <v>0</v>
      </c>
      <c r="K107" s="267">
        <f t="shared" si="13"/>
        <v>0</v>
      </c>
      <c r="L107" s="267">
        <f t="shared" si="13"/>
        <v>0</v>
      </c>
      <c r="M107" s="267">
        <f t="shared" si="13"/>
        <v>0</v>
      </c>
      <c r="N107" s="267">
        <f t="shared" si="13"/>
        <v>0</v>
      </c>
      <c r="O107" s="267">
        <f t="shared" si="13"/>
        <v>0</v>
      </c>
      <c r="P107" s="267">
        <f t="shared" si="13"/>
        <v>0</v>
      </c>
      <c r="Q107" s="500">
        <f t="shared" si="11"/>
        <v>0</v>
      </c>
    </row>
    <row r="108" spans="2:21">
      <c r="B108" s="1146" t="s">
        <v>110</v>
      </c>
      <c r="C108" s="75" t="s">
        <v>273</v>
      </c>
      <c r="D108" s="76" t="s">
        <v>98</v>
      </c>
      <c r="E108" s="268">
        <f t="shared" ref="E108:P108" si="14">E54+E67+E81+E93</f>
        <v>0</v>
      </c>
      <c r="F108" s="268">
        <f t="shared" si="14"/>
        <v>0</v>
      </c>
      <c r="G108" s="268">
        <f t="shared" si="14"/>
        <v>0</v>
      </c>
      <c r="H108" s="268">
        <f t="shared" si="14"/>
        <v>0</v>
      </c>
      <c r="I108" s="268">
        <f t="shared" si="14"/>
        <v>0</v>
      </c>
      <c r="J108" s="268">
        <f t="shared" si="14"/>
        <v>0</v>
      </c>
      <c r="K108" s="268">
        <f t="shared" si="14"/>
        <v>0</v>
      </c>
      <c r="L108" s="268">
        <f t="shared" si="14"/>
        <v>0</v>
      </c>
      <c r="M108" s="268">
        <f t="shared" si="14"/>
        <v>0</v>
      </c>
      <c r="N108" s="268">
        <f t="shared" si="14"/>
        <v>0</v>
      </c>
      <c r="O108" s="268">
        <f t="shared" si="14"/>
        <v>0</v>
      </c>
      <c r="P108" s="268">
        <f t="shared" si="14"/>
        <v>0</v>
      </c>
      <c r="Q108" s="491">
        <f t="shared" si="11"/>
        <v>0</v>
      </c>
    </row>
    <row r="109" spans="2:21">
      <c r="B109" s="1159"/>
      <c r="C109" s="84" t="s">
        <v>75</v>
      </c>
      <c r="D109" s="85" t="s">
        <v>289</v>
      </c>
      <c r="E109" s="338">
        <f t="shared" ref="E109:P109" si="15">E55+E68+E82+E94</f>
        <v>0</v>
      </c>
      <c r="F109" s="338">
        <f t="shared" si="15"/>
        <v>0</v>
      </c>
      <c r="G109" s="338">
        <f t="shared" si="15"/>
        <v>0</v>
      </c>
      <c r="H109" s="338">
        <f t="shared" si="15"/>
        <v>0</v>
      </c>
      <c r="I109" s="338">
        <f t="shared" si="15"/>
        <v>0</v>
      </c>
      <c r="J109" s="338">
        <f t="shared" si="15"/>
        <v>0</v>
      </c>
      <c r="K109" s="338">
        <f t="shared" si="15"/>
        <v>0</v>
      </c>
      <c r="L109" s="338">
        <f t="shared" si="15"/>
        <v>0</v>
      </c>
      <c r="M109" s="338">
        <f t="shared" si="15"/>
        <v>0</v>
      </c>
      <c r="N109" s="338">
        <f t="shared" si="15"/>
        <v>0</v>
      </c>
      <c r="O109" s="338">
        <f t="shared" si="15"/>
        <v>0</v>
      </c>
      <c r="P109" s="338">
        <f t="shared" si="15"/>
        <v>0</v>
      </c>
      <c r="Q109" s="494">
        <f t="shared" si="11"/>
        <v>0</v>
      </c>
    </row>
    <row r="110" spans="2:21">
      <c r="B110" s="1146" t="s">
        <v>111</v>
      </c>
      <c r="C110" s="75" t="s">
        <v>269</v>
      </c>
      <c r="D110" s="76" t="s">
        <v>112</v>
      </c>
      <c r="E110" s="339">
        <f t="shared" ref="E110:P110" si="16">E56+E69+E83</f>
        <v>0</v>
      </c>
      <c r="F110" s="339">
        <f t="shared" si="16"/>
        <v>0</v>
      </c>
      <c r="G110" s="339">
        <f t="shared" si="16"/>
        <v>0</v>
      </c>
      <c r="H110" s="339">
        <f t="shared" si="16"/>
        <v>0</v>
      </c>
      <c r="I110" s="339">
        <f t="shared" si="16"/>
        <v>0</v>
      </c>
      <c r="J110" s="339">
        <f t="shared" si="16"/>
        <v>0</v>
      </c>
      <c r="K110" s="339">
        <f t="shared" si="16"/>
        <v>0</v>
      </c>
      <c r="L110" s="339">
        <f t="shared" si="16"/>
        <v>0</v>
      </c>
      <c r="M110" s="339">
        <f t="shared" si="16"/>
        <v>0</v>
      </c>
      <c r="N110" s="339">
        <f t="shared" si="16"/>
        <v>0</v>
      </c>
      <c r="O110" s="339">
        <f t="shared" si="16"/>
        <v>0</v>
      </c>
      <c r="P110" s="339">
        <f t="shared" si="16"/>
        <v>0</v>
      </c>
      <c r="Q110" s="501">
        <f>SUM(E110:P110)</f>
        <v>0</v>
      </c>
    </row>
    <row r="111" spans="2:21">
      <c r="B111" s="1147"/>
      <c r="C111" s="174" t="s">
        <v>284</v>
      </c>
      <c r="D111" s="175" t="s">
        <v>285</v>
      </c>
      <c r="E111" s="340">
        <f t="shared" ref="E111:P111" si="17">E57+E70+E84</f>
        <v>0</v>
      </c>
      <c r="F111" s="340">
        <f t="shared" si="17"/>
        <v>0</v>
      </c>
      <c r="G111" s="340">
        <f t="shared" si="17"/>
        <v>0</v>
      </c>
      <c r="H111" s="340">
        <f t="shared" si="17"/>
        <v>0</v>
      </c>
      <c r="I111" s="340">
        <f t="shared" si="17"/>
        <v>0</v>
      </c>
      <c r="J111" s="340">
        <f t="shared" si="17"/>
        <v>0</v>
      </c>
      <c r="K111" s="340">
        <f t="shared" si="17"/>
        <v>0</v>
      </c>
      <c r="L111" s="340">
        <f t="shared" si="17"/>
        <v>0</v>
      </c>
      <c r="M111" s="340">
        <f t="shared" si="17"/>
        <v>0</v>
      </c>
      <c r="N111" s="340">
        <f t="shared" si="17"/>
        <v>0</v>
      </c>
      <c r="O111" s="340">
        <f t="shared" si="17"/>
        <v>0</v>
      </c>
      <c r="P111" s="340">
        <f t="shared" si="17"/>
        <v>0</v>
      </c>
      <c r="Q111" s="502">
        <f>SUM(E111:P111)</f>
        <v>0</v>
      </c>
    </row>
    <row r="112" spans="2:21">
      <c r="B112" s="1159"/>
      <c r="C112" s="84" t="s">
        <v>81</v>
      </c>
      <c r="D112" s="85" t="s">
        <v>112</v>
      </c>
      <c r="E112" s="338">
        <f t="shared" ref="E112:P112" si="18">E58+E71+E85</f>
        <v>0</v>
      </c>
      <c r="F112" s="338">
        <f t="shared" si="18"/>
        <v>0</v>
      </c>
      <c r="G112" s="338">
        <f t="shared" si="18"/>
        <v>0</v>
      </c>
      <c r="H112" s="338">
        <f t="shared" si="18"/>
        <v>0</v>
      </c>
      <c r="I112" s="338">
        <f t="shared" si="18"/>
        <v>0</v>
      </c>
      <c r="J112" s="338">
        <f t="shared" si="18"/>
        <v>0</v>
      </c>
      <c r="K112" s="338">
        <f t="shared" si="18"/>
        <v>0</v>
      </c>
      <c r="L112" s="338">
        <f t="shared" si="18"/>
        <v>0</v>
      </c>
      <c r="M112" s="338">
        <f t="shared" si="18"/>
        <v>0</v>
      </c>
      <c r="N112" s="338">
        <f t="shared" si="18"/>
        <v>0</v>
      </c>
      <c r="O112" s="338">
        <f t="shared" si="18"/>
        <v>0</v>
      </c>
      <c r="P112" s="338">
        <f t="shared" si="18"/>
        <v>0</v>
      </c>
      <c r="Q112" s="494">
        <f t="shared" si="11"/>
        <v>0</v>
      </c>
    </row>
    <row r="113" spans="2:17">
      <c r="B113" s="1147" t="s">
        <v>107</v>
      </c>
      <c r="C113" s="107" t="s">
        <v>83</v>
      </c>
      <c r="D113" s="108" t="s">
        <v>99</v>
      </c>
      <c r="E113" s="341">
        <f t="shared" ref="E113:P113" si="19">E59</f>
        <v>0</v>
      </c>
      <c r="F113" s="341">
        <f t="shared" si="19"/>
        <v>0</v>
      </c>
      <c r="G113" s="341">
        <f t="shared" si="19"/>
        <v>0</v>
      </c>
      <c r="H113" s="341">
        <f t="shared" si="19"/>
        <v>0</v>
      </c>
      <c r="I113" s="341">
        <f t="shared" si="19"/>
        <v>0</v>
      </c>
      <c r="J113" s="341">
        <f t="shared" si="19"/>
        <v>0</v>
      </c>
      <c r="K113" s="341">
        <f t="shared" si="19"/>
        <v>0</v>
      </c>
      <c r="L113" s="341">
        <f t="shared" si="19"/>
        <v>0</v>
      </c>
      <c r="M113" s="341">
        <f t="shared" si="19"/>
        <v>0</v>
      </c>
      <c r="N113" s="341">
        <f t="shared" si="19"/>
        <v>0</v>
      </c>
      <c r="O113" s="341">
        <f t="shared" si="19"/>
        <v>0</v>
      </c>
      <c r="P113" s="341">
        <f t="shared" si="19"/>
        <v>0</v>
      </c>
      <c r="Q113" s="492">
        <f t="shared" si="11"/>
        <v>0</v>
      </c>
    </row>
    <row r="114" spans="2:17">
      <c r="B114" s="1147"/>
      <c r="C114" s="107" t="str">
        <f>C32</f>
        <v>その他1</v>
      </c>
      <c r="D114" s="108" t="str">
        <f>D32</f>
        <v>L1</v>
      </c>
      <c r="E114" s="341">
        <f t="shared" ref="E114:P114" si="20">E60</f>
        <v>0</v>
      </c>
      <c r="F114" s="341">
        <f t="shared" si="20"/>
        <v>0</v>
      </c>
      <c r="G114" s="341">
        <f t="shared" si="20"/>
        <v>0</v>
      </c>
      <c r="H114" s="341">
        <f t="shared" si="20"/>
        <v>0</v>
      </c>
      <c r="I114" s="341">
        <f t="shared" si="20"/>
        <v>0</v>
      </c>
      <c r="J114" s="341">
        <f t="shared" si="20"/>
        <v>0</v>
      </c>
      <c r="K114" s="341">
        <f t="shared" si="20"/>
        <v>0</v>
      </c>
      <c r="L114" s="341">
        <f t="shared" si="20"/>
        <v>0</v>
      </c>
      <c r="M114" s="341">
        <f t="shared" si="20"/>
        <v>0</v>
      </c>
      <c r="N114" s="341">
        <f t="shared" si="20"/>
        <v>0</v>
      </c>
      <c r="O114" s="341">
        <f t="shared" si="20"/>
        <v>0</v>
      </c>
      <c r="P114" s="341">
        <f t="shared" si="20"/>
        <v>0</v>
      </c>
      <c r="Q114" s="492">
        <f>SUM(E114:P114)</f>
        <v>0</v>
      </c>
    </row>
    <row r="115" spans="2:17">
      <c r="B115" s="1159"/>
      <c r="C115" s="80" t="str">
        <f>C33</f>
        <v>その他2</v>
      </c>
      <c r="D115" s="81" t="str">
        <f>D33</f>
        <v>L2</v>
      </c>
      <c r="E115" s="342">
        <f>E86</f>
        <v>0</v>
      </c>
      <c r="F115" s="342">
        <f>F86</f>
        <v>0</v>
      </c>
      <c r="G115" s="342">
        <f>G86</f>
        <v>0</v>
      </c>
      <c r="H115" s="342">
        <f t="shared" ref="H115:P115" si="21">H86</f>
        <v>0</v>
      </c>
      <c r="I115" s="342">
        <f t="shared" si="21"/>
        <v>0</v>
      </c>
      <c r="J115" s="342">
        <f t="shared" si="21"/>
        <v>0</v>
      </c>
      <c r="K115" s="342">
        <f t="shared" si="21"/>
        <v>0</v>
      </c>
      <c r="L115" s="342">
        <f t="shared" si="21"/>
        <v>0</v>
      </c>
      <c r="M115" s="342">
        <f t="shared" si="21"/>
        <v>0</v>
      </c>
      <c r="N115" s="342">
        <f t="shared" si="21"/>
        <v>0</v>
      </c>
      <c r="O115" s="342">
        <f t="shared" si="21"/>
        <v>0</v>
      </c>
      <c r="P115" s="342">
        <f t="shared" si="21"/>
        <v>0</v>
      </c>
      <c r="Q115" s="490">
        <f t="shared" si="11"/>
        <v>0</v>
      </c>
    </row>
    <row r="116" spans="2:17">
      <c r="B116" s="1130" t="s">
        <v>113</v>
      </c>
      <c r="C116" s="75" t="s">
        <v>89</v>
      </c>
      <c r="D116" s="76" t="s">
        <v>114</v>
      </c>
      <c r="E116" s="350">
        <f t="shared" ref="E116:P116" si="22">E40</f>
        <v>0</v>
      </c>
      <c r="F116" s="350">
        <f t="shared" si="22"/>
        <v>0</v>
      </c>
      <c r="G116" s="350">
        <f t="shared" si="22"/>
        <v>0</v>
      </c>
      <c r="H116" s="350">
        <f t="shared" si="22"/>
        <v>0</v>
      </c>
      <c r="I116" s="350">
        <f t="shared" si="22"/>
        <v>0</v>
      </c>
      <c r="J116" s="350">
        <f t="shared" si="22"/>
        <v>0</v>
      </c>
      <c r="K116" s="350">
        <f t="shared" si="22"/>
        <v>0</v>
      </c>
      <c r="L116" s="350">
        <f t="shared" si="22"/>
        <v>0</v>
      </c>
      <c r="M116" s="350">
        <f t="shared" si="22"/>
        <v>0</v>
      </c>
      <c r="N116" s="350">
        <f t="shared" si="22"/>
        <v>0</v>
      </c>
      <c r="O116" s="350">
        <f t="shared" si="22"/>
        <v>0</v>
      </c>
      <c r="P116" s="350">
        <f t="shared" si="22"/>
        <v>0</v>
      </c>
      <c r="Q116" s="501">
        <f t="shared" si="11"/>
        <v>0</v>
      </c>
    </row>
    <row r="117" spans="2:17">
      <c r="B117" s="1131"/>
      <c r="C117" s="80" t="s">
        <v>90</v>
      </c>
      <c r="D117" s="81" t="s">
        <v>114</v>
      </c>
      <c r="E117" s="351">
        <f t="shared" ref="E117:P117" si="23">E41</f>
        <v>0</v>
      </c>
      <c r="F117" s="342">
        <f t="shared" si="23"/>
        <v>0</v>
      </c>
      <c r="G117" s="342">
        <f t="shared" si="23"/>
        <v>0</v>
      </c>
      <c r="H117" s="342">
        <f t="shared" si="23"/>
        <v>0</v>
      </c>
      <c r="I117" s="342">
        <f t="shared" si="23"/>
        <v>0</v>
      </c>
      <c r="J117" s="342">
        <f t="shared" si="23"/>
        <v>0</v>
      </c>
      <c r="K117" s="342">
        <f t="shared" si="23"/>
        <v>0</v>
      </c>
      <c r="L117" s="342">
        <f t="shared" si="23"/>
        <v>0</v>
      </c>
      <c r="M117" s="342">
        <f t="shared" si="23"/>
        <v>0</v>
      </c>
      <c r="N117" s="342">
        <f t="shared" si="23"/>
        <v>0</v>
      </c>
      <c r="O117" s="342">
        <f t="shared" si="23"/>
        <v>0</v>
      </c>
      <c r="P117" s="352">
        <f t="shared" si="23"/>
        <v>0</v>
      </c>
      <c r="Q117" s="490">
        <f t="shared" si="11"/>
        <v>0</v>
      </c>
    </row>
    <row r="118" spans="2:17">
      <c r="B118" s="1132"/>
      <c r="C118" s="84" t="s">
        <v>91</v>
      </c>
      <c r="D118" s="85" t="s">
        <v>114</v>
      </c>
      <c r="E118" s="341">
        <f t="shared" ref="E118:P118" si="24">E42</f>
        <v>0</v>
      </c>
      <c r="F118" s="341">
        <f t="shared" si="24"/>
        <v>0</v>
      </c>
      <c r="G118" s="341">
        <f t="shared" si="24"/>
        <v>0</v>
      </c>
      <c r="H118" s="341">
        <f t="shared" si="24"/>
        <v>0</v>
      </c>
      <c r="I118" s="341">
        <f t="shared" si="24"/>
        <v>0</v>
      </c>
      <c r="J118" s="341">
        <f t="shared" si="24"/>
        <v>0</v>
      </c>
      <c r="K118" s="341">
        <f t="shared" si="24"/>
        <v>0</v>
      </c>
      <c r="L118" s="341">
        <f t="shared" si="24"/>
        <v>0</v>
      </c>
      <c r="M118" s="341">
        <f t="shared" si="24"/>
        <v>0</v>
      </c>
      <c r="N118" s="341">
        <f t="shared" si="24"/>
        <v>0</v>
      </c>
      <c r="O118" s="341">
        <f t="shared" si="24"/>
        <v>0</v>
      </c>
      <c r="P118" s="341">
        <f t="shared" si="24"/>
        <v>0</v>
      </c>
      <c r="Q118" s="490">
        <f t="shared" si="11"/>
        <v>0</v>
      </c>
    </row>
    <row r="119" spans="2:17">
      <c r="B119" s="503" t="s">
        <v>29</v>
      </c>
      <c r="C119" s="456" t="s">
        <v>92</v>
      </c>
      <c r="D119" s="87" t="s">
        <v>114</v>
      </c>
      <c r="E119" s="353">
        <f t="shared" ref="E119:P119" si="25">E43</f>
        <v>0</v>
      </c>
      <c r="F119" s="353">
        <f t="shared" si="25"/>
        <v>0</v>
      </c>
      <c r="G119" s="353">
        <f t="shared" si="25"/>
        <v>0</v>
      </c>
      <c r="H119" s="353">
        <f t="shared" si="25"/>
        <v>0</v>
      </c>
      <c r="I119" s="353">
        <f t="shared" si="25"/>
        <v>0</v>
      </c>
      <c r="J119" s="353">
        <f t="shared" si="25"/>
        <v>0</v>
      </c>
      <c r="K119" s="353">
        <f t="shared" si="25"/>
        <v>0</v>
      </c>
      <c r="L119" s="353">
        <f t="shared" si="25"/>
        <v>0</v>
      </c>
      <c r="M119" s="353">
        <f t="shared" si="25"/>
        <v>0</v>
      </c>
      <c r="N119" s="353">
        <f t="shared" si="25"/>
        <v>0</v>
      </c>
      <c r="O119" s="353">
        <f t="shared" si="25"/>
        <v>0</v>
      </c>
      <c r="P119" s="353">
        <f t="shared" si="25"/>
        <v>0</v>
      </c>
      <c r="Q119" s="504">
        <f t="shared" si="11"/>
        <v>0</v>
      </c>
    </row>
    <row r="120" spans="2:17" ht="20.25" customHeight="1">
      <c r="B120" s="1259" t="s">
        <v>115</v>
      </c>
      <c r="C120" s="107" t="s">
        <v>94</v>
      </c>
      <c r="D120" s="108" t="s">
        <v>114</v>
      </c>
      <c r="E120" s="341">
        <f t="shared" ref="E120:P120" si="26">E45</f>
        <v>0</v>
      </c>
      <c r="F120" s="341">
        <f t="shared" si="26"/>
        <v>0</v>
      </c>
      <c r="G120" s="341">
        <f t="shared" si="26"/>
        <v>0</v>
      </c>
      <c r="H120" s="341">
        <f t="shared" si="26"/>
        <v>0</v>
      </c>
      <c r="I120" s="341">
        <f t="shared" si="26"/>
        <v>0</v>
      </c>
      <c r="J120" s="341">
        <f t="shared" si="26"/>
        <v>0</v>
      </c>
      <c r="K120" s="341">
        <f t="shared" si="26"/>
        <v>0</v>
      </c>
      <c r="L120" s="341">
        <f t="shared" si="26"/>
        <v>0</v>
      </c>
      <c r="M120" s="341">
        <f t="shared" si="26"/>
        <v>0</v>
      </c>
      <c r="N120" s="341">
        <f t="shared" si="26"/>
        <v>0</v>
      </c>
      <c r="O120" s="341">
        <f t="shared" si="26"/>
        <v>0</v>
      </c>
      <c r="P120" s="341">
        <f t="shared" si="26"/>
        <v>0</v>
      </c>
      <c r="Q120" s="492">
        <f t="shared" si="11"/>
        <v>0</v>
      </c>
    </row>
    <row r="121" spans="2:17" ht="17.25" thickBot="1">
      <c r="B121" s="1260"/>
      <c r="C121" s="481" t="s">
        <v>95</v>
      </c>
      <c r="D121" s="482" t="s">
        <v>114</v>
      </c>
      <c r="E121" s="505">
        <f t="shared" ref="E121:P121" si="27">E46</f>
        <v>0</v>
      </c>
      <c r="F121" s="505">
        <f t="shared" si="27"/>
        <v>0</v>
      </c>
      <c r="G121" s="505">
        <f t="shared" si="27"/>
        <v>0</v>
      </c>
      <c r="H121" s="505">
        <f t="shared" si="27"/>
        <v>0</v>
      </c>
      <c r="I121" s="505">
        <f t="shared" si="27"/>
        <v>0</v>
      </c>
      <c r="J121" s="505">
        <f t="shared" si="27"/>
        <v>0</v>
      </c>
      <c r="K121" s="505">
        <f t="shared" si="27"/>
        <v>0</v>
      </c>
      <c r="L121" s="505">
        <f t="shared" si="27"/>
        <v>0</v>
      </c>
      <c r="M121" s="505">
        <f t="shared" si="27"/>
        <v>0</v>
      </c>
      <c r="N121" s="505">
        <f t="shared" si="27"/>
        <v>0</v>
      </c>
      <c r="O121" s="505">
        <f t="shared" si="27"/>
        <v>0</v>
      </c>
      <c r="P121" s="505">
        <f t="shared" si="27"/>
        <v>0</v>
      </c>
      <c r="Q121" s="499">
        <f t="shared" si="11"/>
        <v>0</v>
      </c>
    </row>
    <row r="122" spans="2:17">
      <c r="B122" s="754"/>
      <c r="C122" s="115"/>
      <c r="D122" s="115"/>
      <c r="E122" s="755"/>
      <c r="F122" s="755"/>
      <c r="G122" s="755"/>
      <c r="H122" s="755"/>
      <c r="I122" s="755"/>
      <c r="J122" s="755"/>
      <c r="K122" s="755"/>
      <c r="L122" s="755"/>
      <c r="M122" s="755"/>
      <c r="N122" s="755"/>
      <c r="O122" s="755"/>
      <c r="P122" s="755"/>
      <c r="Q122" s="755"/>
    </row>
    <row r="123" spans="2:17" ht="17.25" thickBot="1">
      <c r="B123" s="67" t="s">
        <v>248</v>
      </c>
      <c r="D123" s="68"/>
      <c r="E123" s="66"/>
      <c r="F123" s="68"/>
      <c r="G123" s="68"/>
      <c r="H123" s="68"/>
      <c r="I123" s="68"/>
      <c r="J123" s="68"/>
      <c r="K123" s="103"/>
      <c r="L123" s="68"/>
      <c r="M123" s="104"/>
      <c r="N123" s="104"/>
      <c r="O123" s="68"/>
      <c r="P123" s="68"/>
      <c r="Q123" s="68"/>
    </row>
    <row r="124" spans="2:17">
      <c r="B124" s="1143"/>
      <c r="C124" s="1144"/>
      <c r="D124" s="1145"/>
      <c r="E124" s="506" t="str">
        <f>E104</f>
        <v>４月</v>
      </c>
      <c r="F124" s="506" t="str">
        <f t="shared" ref="F124:P124" si="28">F104</f>
        <v>５月</v>
      </c>
      <c r="G124" s="506" t="str">
        <f t="shared" si="28"/>
        <v>６月</v>
      </c>
      <c r="H124" s="506" t="str">
        <f t="shared" si="28"/>
        <v>７月</v>
      </c>
      <c r="I124" s="506" t="str">
        <f t="shared" si="28"/>
        <v>８月</v>
      </c>
      <c r="J124" s="506" t="str">
        <f t="shared" si="28"/>
        <v>９月</v>
      </c>
      <c r="K124" s="506" t="str">
        <f t="shared" si="28"/>
        <v>１０月</v>
      </c>
      <c r="L124" s="506" t="str">
        <f t="shared" si="28"/>
        <v>１１月</v>
      </c>
      <c r="M124" s="506" t="str">
        <f t="shared" si="28"/>
        <v>１２月</v>
      </c>
      <c r="N124" s="506" t="str">
        <f t="shared" si="28"/>
        <v>１月</v>
      </c>
      <c r="O124" s="506" t="str">
        <f t="shared" si="28"/>
        <v>２月</v>
      </c>
      <c r="P124" s="506" t="str">
        <f t="shared" si="28"/>
        <v>３月</v>
      </c>
      <c r="Q124" s="486" t="s">
        <v>44</v>
      </c>
    </row>
    <row r="125" spans="2:17">
      <c r="B125" s="1157" t="s">
        <v>116</v>
      </c>
      <c r="C125" s="75" t="s">
        <v>66</v>
      </c>
      <c r="D125" s="76" t="s">
        <v>114</v>
      </c>
      <c r="E125" s="270">
        <f>E105</f>
        <v>0</v>
      </c>
      <c r="F125" s="271">
        <f t="shared" ref="F125:P125" si="29">F105</f>
        <v>0</v>
      </c>
      <c r="G125" s="271">
        <f t="shared" si="29"/>
        <v>0</v>
      </c>
      <c r="H125" s="271">
        <f t="shared" si="29"/>
        <v>0</v>
      </c>
      <c r="I125" s="271">
        <f t="shared" si="29"/>
        <v>0</v>
      </c>
      <c r="J125" s="271">
        <f t="shared" si="29"/>
        <v>0</v>
      </c>
      <c r="K125" s="271">
        <f t="shared" si="29"/>
        <v>0</v>
      </c>
      <c r="L125" s="271">
        <f t="shared" si="29"/>
        <v>0</v>
      </c>
      <c r="M125" s="271">
        <f t="shared" si="29"/>
        <v>0</v>
      </c>
      <c r="N125" s="271">
        <f t="shared" si="29"/>
        <v>0</v>
      </c>
      <c r="O125" s="271">
        <f t="shared" si="29"/>
        <v>0</v>
      </c>
      <c r="P125" s="272">
        <f t="shared" si="29"/>
        <v>0</v>
      </c>
      <c r="Q125" s="487">
        <f t="shared" ref="Q125:Q134" si="30">SUM(E125:P125)</f>
        <v>0</v>
      </c>
    </row>
    <row r="126" spans="2:17">
      <c r="B126" s="1158"/>
      <c r="C126" s="80" t="s">
        <v>68</v>
      </c>
      <c r="D126" s="81" t="s">
        <v>114</v>
      </c>
      <c r="E126" s="266">
        <f>E106</f>
        <v>0</v>
      </c>
      <c r="F126" s="273">
        <f t="shared" ref="F126:P126" si="31">F106</f>
        <v>0</v>
      </c>
      <c r="G126" s="273">
        <f t="shared" si="31"/>
        <v>0</v>
      </c>
      <c r="H126" s="273">
        <f t="shared" si="31"/>
        <v>0</v>
      </c>
      <c r="I126" s="273">
        <f t="shared" si="31"/>
        <v>0</v>
      </c>
      <c r="J126" s="273">
        <f t="shared" si="31"/>
        <v>0</v>
      </c>
      <c r="K126" s="273">
        <f t="shared" si="31"/>
        <v>0</v>
      </c>
      <c r="L126" s="273">
        <f t="shared" si="31"/>
        <v>0</v>
      </c>
      <c r="M126" s="273">
        <f t="shared" si="31"/>
        <v>0</v>
      </c>
      <c r="N126" s="273">
        <f t="shared" si="31"/>
        <v>0</v>
      </c>
      <c r="O126" s="273">
        <f t="shared" si="31"/>
        <v>0</v>
      </c>
      <c r="P126" s="274">
        <f t="shared" si="31"/>
        <v>0</v>
      </c>
      <c r="Q126" s="488">
        <f t="shared" si="30"/>
        <v>0</v>
      </c>
    </row>
    <row r="127" spans="2:17">
      <c r="B127" s="1258"/>
      <c r="C127" s="84" t="s">
        <v>69</v>
      </c>
      <c r="D127" s="85" t="s">
        <v>114</v>
      </c>
      <c r="E127" s="275">
        <f>E107</f>
        <v>0</v>
      </c>
      <c r="F127" s="276">
        <f t="shared" ref="F127:P127" si="32">F107</f>
        <v>0</v>
      </c>
      <c r="G127" s="276">
        <f t="shared" si="32"/>
        <v>0</v>
      </c>
      <c r="H127" s="276">
        <f t="shared" si="32"/>
        <v>0</v>
      </c>
      <c r="I127" s="276">
        <f t="shared" si="32"/>
        <v>0</v>
      </c>
      <c r="J127" s="276">
        <f t="shared" si="32"/>
        <v>0</v>
      </c>
      <c r="K127" s="276">
        <f t="shared" si="32"/>
        <v>0</v>
      </c>
      <c r="L127" s="276">
        <f t="shared" si="32"/>
        <v>0</v>
      </c>
      <c r="M127" s="276">
        <f t="shared" si="32"/>
        <v>0</v>
      </c>
      <c r="N127" s="276">
        <f t="shared" si="32"/>
        <v>0</v>
      </c>
      <c r="O127" s="276">
        <f t="shared" si="32"/>
        <v>0</v>
      </c>
      <c r="P127" s="277">
        <f t="shared" si="32"/>
        <v>0</v>
      </c>
      <c r="Q127" s="507">
        <f t="shared" si="30"/>
        <v>0</v>
      </c>
    </row>
    <row r="128" spans="2:17">
      <c r="B128" s="455" t="s">
        <v>117</v>
      </c>
      <c r="C128" s="109"/>
      <c r="D128" s="87" t="s">
        <v>118</v>
      </c>
      <c r="E128" s="278">
        <f t="shared" ref="E128:P128" si="33">IF(($Q$125+$Q$126+$Q$127)&lt;&gt;0,ROUND(((E125+E126+E127)/($Q$125+$Q$126+$Q$127))*100,3),0)</f>
        <v>0</v>
      </c>
      <c r="F128" s="279">
        <f t="shared" si="33"/>
        <v>0</v>
      </c>
      <c r="G128" s="280">
        <f t="shared" si="33"/>
        <v>0</v>
      </c>
      <c r="H128" s="279">
        <f t="shared" si="33"/>
        <v>0</v>
      </c>
      <c r="I128" s="279">
        <f t="shared" si="33"/>
        <v>0</v>
      </c>
      <c r="J128" s="279">
        <f t="shared" si="33"/>
        <v>0</v>
      </c>
      <c r="K128" s="279">
        <f t="shared" si="33"/>
        <v>0</v>
      </c>
      <c r="L128" s="279">
        <f t="shared" si="33"/>
        <v>0</v>
      </c>
      <c r="M128" s="279">
        <f t="shared" si="33"/>
        <v>0</v>
      </c>
      <c r="N128" s="279">
        <f t="shared" si="33"/>
        <v>0</v>
      </c>
      <c r="O128" s="279">
        <f t="shared" si="33"/>
        <v>0</v>
      </c>
      <c r="P128" s="281">
        <f t="shared" si="33"/>
        <v>0</v>
      </c>
      <c r="Q128" s="507">
        <f t="shared" si="30"/>
        <v>0</v>
      </c>
    </row>
    <row r="129" spans="2:21">
      <c r="B129" s="1139" t="s">
        <v>119</v>
      </c>
      <c r="C129" s="75" t="s">
        <v>66</v>
      </c>
      <c r="D129" s="76" t="s">
        <v>118</v>
      </c>
      <c r="E129" s="282">
        <f t="shared" ref="E129:P129" si="34">IF(E$128=0,0,E125/SUM(E$125:E$127)*100)</f>
        <v>0</v>
      </c>
      <c r="F129" s="283">
        <f t="shared" si="34"/>
        <v>0</v>
      </c>
      <c r="G129" s="284">
        <f t="shared" si="34"/>
        <v>0</v>
      </c>
      <c r="H129" s="283">
        <f t="shared" si="34"/>
        <v>0</v>
      </c>
      <c r="I129" s="283">
        <f t="shared" si="34"/>
        <v>0</v>
      </c>
      <c r="J129" s="283">
        <f t="shared" si="34"/>
        <v>0</v>
      </c>
      <c r="K129" s="283">
        <f t="shared" si="34"/>
        <v>0</v>
      </c>
      <c r="L129" s="283">
        <f t="shared" si="34"/>
        <v>0</v>
      </c>
      <c r="M129" s="283">
        <f t="shared" si="34"/>
        <v>0</v>
      </c>
      <c r="N129" s="283">
        <f t="shared" si="34"/>
        <v>0</v>
      </c>
      <c r="O129" s="283">
        <f t="shared" si="34"/>
        <v>0</v>
      </c>
      <c r="P129" s="285">
        <f t="shared" si="34"/>
        <v>0</v>
      </c>
      <c r="Q129" s="1253"/>
    </row>
    <row r="130" spans="2:21">
      <c r="B130" s="1131"/>
      <c r="C130" s="80" t="s">
        <v>68</v>
      </c>
      <c r="D130" s="81" t="s">
        <v>118</v>
      </c>
      <c r="E130" s="286">
        <f t="shared" ref="E130:P130" si="35">IF(E$128=0,0,E126/SUM(E$125:E$127)*100)</f>
        <v>0</v>
      </c>
      <c r="F130" s="287">
        <f t="shared" si="35"/>
        <v>0</v>
      </c>
      <c r="G130" s="288">
        <f t="shared" si="35"/>
        <v>0</v>
      </c>
      <c r="H130" s="287">
        <f t="shared" si="35"/>
        <v>0</v>
      </c>
      <c r="I130" s="287">
        <f t="shared" si="35"/>
        <v>0</v>
      </c>
      <c r="J130" s="287">
        <f t="shared" si="35"/>
        <v>0</v>
      </c>
      <c r="K130" s="287">
        <f t="shared" si="35"/>
        <v>0</v>
      </c>
      <c r="L130" s="287">
        <f t="shared" si="35"/>
        <v>0</v>
      </c>
      <c r="M130" s="287">
        <f t="shared" si="35"/>
        <v>0</v>
      </c>
      <c r="N130" s="287">
        <f t="shared" si="35"/>
        <v>0</v>
      </c>
      <c r="O130" s="287">
        <f t="shared" si="35"/>
        <v>0</v>
      </c>
      <c r="P130" s="289">
        <f t="shared" si="35"/>
        <v>0</v>
      </c>
      <c r="Q130" s="1254"/>
    </row>
    <row r="131" spans="2:21">
      <c r="B131" s="1132"/>
      <c r="C131" s="84" t="s">
        <v>69</v>
      </c>
      <c r="D131" s="85" t="s">
        <v>118</v>
      </c>
      <c r="E131" s="290">
        <f t="shared" ref="E131:P131" si="36">IF(E$128=0,0,E127/SUM(E$125:E$127)*100)</f>
        <v>0</v>
      </c>
      <c r="F131" s="291">
        <f t="shared" si="36"/>
        <v>0</v>
      </c>
      <c r="G131" s="292">
        <f t="shared" si="36"/>
        <v>0</v>
      </c>
      <c r="H131" s="291">
        <f t="shared" si="36"/>
        <v>0</v>
      </c>
      <c r="I131" s="291">
        <f t="shared" si="36"/>
        <v>0</v>
      </c>
      <c r="J131" s="291">
        <f t="shared" si="36"/>
        <v>0</v>
      </c>
      <c r="K131" s="291">
        <f t="shared" si="36"/>
        <v>0</v>
      </c>
      <c r="L131" s="291">
        <f t="shared" si="36"/>
        <v>0</v>
      </c>
      <c r="M131" s="291">
        <f t="shared" si="36"/>
        <v>0</v>
      </c>
      <c r="N131" s="291">
        <f t="shared" si="36"/>
        <v>0</v>
      </c>
      <c r="O131" s="291">
        <f t="shared" si="36"/>
        <v>0</v>
      </c>
      <c r="P131" s="293">
        <f t="shared" si="36"/>
        <v>0</v>
      </c>
      <c r="Q131" s="1255"/>
    </row>
    <row r="132" spans="2:21">
      <c r="B132" s="1162" t="s">
        <v>120</v>
      </c>
      <c r="C132" s="75" t="s">
        <v>66</v>
      </c>
      <c r="D132" s="76" t="s">
        <v>114</v>
      </c>
      <c r="E132" s="354">
        <f>E125-(E116+E119+E120)*E129/100</f>
        <v>0</v>
      </c>
      <c r="F132" s="355">
        <f>F125-(F116+F119+F120)*F129/100</f>
        <v>0</v>
      </c>
      <c r="G132" s="355">
        <f t="shared" ref="G132:P132" si="37">G125-(G116+G119+G120)*G129/100</f>
        <v>0</v>
      </c>
      <c r="H132" s="355">
        <f t="shared" si="37"/>
        <v>0</v>
      </c>
      <c r="I132" s="355">
        <f t="shared" si="37"/>
        <v>0</v>
      </c>
      <c r="J132" s="355">
        <f t="shared" si="37"/>
        <v>0</v>
      </c>
      <c r="K132" s="355">
        <f t="shared" si="37"/>
        <v>0</v>
      </c>
      <c r="L132" s="355">
        <f t="shared" si="37"/>
        <v>0</v>
      </c>
      <c r="M132" s="355">
        <f t="shared" si="37"/>
        <v>0</v>
      </c>
      <c r="N132" s="355">
        <f t="shared" si="37"/>
        <v>0</v>
      </c>
      <c r="O132" s="355">
        <f t="shared" si="37"/>
        <v>0</v>
      </c>
      <c r="P132" s="355">
        <f t="shared" si="37"/>
        <v>0</v>
      </c>
      <c r="Q132" s="508">
        <f t="shared" si="30"/>
        <v>0</v>
      </c>
    </row>
    <row r="133" spans="2:21">
      <c r="B133" s="1073"/>
      <c r="C133" s="80" t="s">
        <v>68</v>
      </c>
      <c r="D133" s="81" t="s">
        <v>114</v>
      </c>
      <c r="E133" s="356">
        <f>E126-(E116+E119+E120)*E130/100</f>
        <v>0</v>
      </c>
      <c r="F133" s="357">
        <f>F126-(F116+F119+F120)*F130/100</f>
        <v>0</v>
      </c>
      <c r="G133" s="357">
        <f t="shared" ref="G133:P133" si="38">G126-(G116+G119+G120)*G130/100</f>
        <v>0</v>
      </c>
      <c r="H133" s="357">
        <f t="shared" si="38"/>
        <v>0</v>
      </c>
      <c r="I133" s="357">
        <f t="shared" si="38"/>
        <v>0</v>
      </c>
      <c r="J133" s="357">
        <f t="shared" si="38"/>
        <v>0</v>
      </c>
      <c r="K133" s="357">
        <f t="shared" si="38"/>
        <v>0</v>
      </c>
      <c r="L133" s="357">
        <f t="shared" si="38"/>
        <v>0</v>
      </c>
      <c r="M133" s="357">
        <f t="shared" si="38"/>
        <v>0</v>
      </c>
      <c r="N133" s="357">
        <f t="shared" si="38"/>
        <v>0</v>
      </c>
      <c r="O133" s="357">
        <f t="shared" si="38"/>
        <v>0</v>
      </c>
      <c r="P133" s="357">
        <f t="shared" si="38"/>
        <v>0</v>
      </c>
      <c r="Q133" s="509">
        <f t="shared" si="30"/>
        <v>0</v>
      </c>
    </row>
    <row r="134" spans="2:21" ht="17.25" thickBot="1">
      <c r="B134" s="1256"/>
      <c r="C134" s="481" t="s">
        <v>69</v>
      </c>
      <c r="D134" s="482" t="s">
        <v>114</v>
      </c>
      <c r="E134" s="510">
        <f>E127-(E116+E119+E120)*E131/100</f>
        <v>0</v>
      </c>
      <c r="F134" s="511">
        <f>F127-(F116+F119+F120)*F131/100</f>
        <v>0</v>
      </c>
      <c r="G134" s="511">
        <f t="shared" ref="G134:P134" si="39">G127-(G116+G119+G120)*G131/100</f>
        <v>0</v>
      </c>
      <c r="H134" s="511">
        <f t="shared" si="39"/>
        <v>0</v>
      </c>
      <c r="I134" s="511">
        <f t="shared" si="39"/>
        <v>0</v>
      </c>
      <c r="J134" s="511">
        <f t="shared" si="39"/>
        <v>0</v>
      </c>
      <c r="K134" s="511">
        <f t="shared" si="39"/>
        <v>0</v>
      </c>
      <c r="L134" s="511">
        <f t="shared" si="39"/>
        <v>0</v>
      </c>
      <c r="M134" s="511">
        <f t="shared" si="39"/>
        <v>0</v>
      </c>
      <c r="N134" s="511">
        <f t="shared" si="39"/>
        <v>0</v>
      </c>
      <c r="O134" s="511">
        <f t="shared" si="39"/>
        <v>0</v>
      </c>
      <c r="P134" s="511">
        <f t="shared" si="39"/>
        <v>0</v>
      </c>
      <c r="Q134" s="512">
        <f t="shared" si="30"/>
        <v>0</v>
      </c>
    </row>
    <row r="135" spans="2:21" ht="17.25" thickBot="1">
      <c r="B135" s="67" t="s">
        <v>249</v>
      </c>
      <c r="D135" s="68"/>
      <c r="E135" s="66"/>
      <c r="F135" s="68"/>
      <c r="G135" s="68"/>
      <c r="H135" s="68"/>
      <c r="I135" s="68"/>
      <c r="J135" s="68"/>
      <c r="K135" s="103"/>
      <c r="L135" s="68"/>
      <c r="M135" s="104"/>
      <c r="N135" s="104"/>
      <c r="O135" s="68"/>
      <c r="P135" s="68"/>
      <c r="Q135" s="68"/>
      <c r="U135" s="721">
        <f>事業報告書!$J$10</f>
        <v>0</v>
      </c>
    </row>
    <row r="136" spans="2:21">
      <c r="B136" s="1143"/>
      <c r="C136" s="1144"/>
      <c r="D136" s="1145"/>
      <c r="E136" s="565" t="str">
        <f>E124</f>
        <v>４月</v>
      </c>
      <c r="F136" s="565" t="str">
        <f t="shared" ref="F136:P136" si="40">F124</f>
        <v>５月</v>
      </c>
      <c r="G136" s="565" t="str">
        <f t="shared" si="40"/>
        <v>６月</v>
      </c>
      <c r="H136" s="565" t="str">
        <f t="shared" si="40"/>
        <v>７月</v>
      </c>
      <c r="I136" s="565" t="str">
        <f t="shared" si="40"/>
        <v>８月</v>
      </c>
      <c r="J136" s="565" t="str">
        <f t="shared" si="40"/>
        <v>９月</v>
      </c>
      <c r="K136" s="565" t="str">
        <f t="shared" si="40"/>
        <v>１０月</v>
      </c>
      <c r="L136" s="565" t="str">
        <f t="shared" si="40"/>
        <v>１１月</v>
      </c>
      <c r="M136" s="565" t="str">
        <f t="shared" si="40"/>
        <v>１２月</v>
      </c>
      <c r="N136" s="565" t="str">
        <f t="shared" si="40"/>
        <v>１月</v>
      </c>
      <c r="O136" s="565" t="str">
        <f t="shared" si="40"/>
        <v>２月</v>
      </c>
      <c r="P136" s="506" t="str">
        <f t="shared" si="40"/>
        <v>３月</v>
      </c>
      <c r="Q136" s="486" t="s">
        <v>44</v>
      </c>
    </row>
    <row r="137" spans="2:21">
      <c r="B137" s="1162" t="s">
        <v>121</v>
      </c>
      <c r="C137" s="75" t="s">
        <v>66</v>
      </c>
      <c r="D137" s="76" t="s">
        <v>122</v>
      </c>
      <c r="E137" s="184">
        <f>E132*$E$169</f>
        <v>0</v>
      </c>
      <c r="F137" s="184">
        <f t="shared" ref="F137:P137" si="41">F132*$E$169</f>
        <v>0</v>
      </c>
      <c r="G137" s="184">
        <f t="shared" si="41"/>
        <v>0</v>
      </c>
      <c r="H137" s="184">
        <f t="shared" si="41"/>
        <v>0</v>
      </c>
      <c r="I137" s="184">
        <f t="shared" si="41"/>
        <v>0</v>
      </c>
      <c r="J137" s="184">
        <f t="shared" si="41"/>
        <v>0</v>
      </c>
      <c r="K137" s="184">
        <f t="shared" si="41"/>
        <v>0</v>
      </c>
      <c r="L137" s="184">
        <f t="shared" si="41"/>
        <v>0</v>
      </c>
      <c r="M137" s="184">
        <f t="shared" si="41"/>
        <v>0</v>
      </c>
      <c r="N137" s="184">
        <f t="shared" si="41"/>
        <v>0</v>
      </c>
      <c r="O137" s="184">
        <f t="shared" si="41"/>
        <v>0</v>
      </c>
      <c r="P137" s="184">
        <f t="shared" si="41"/>
        <v>0</v>
      </c>
      <c r="Q137" s="513">
        <f t="shared" ref="Q137:Q154" si="42">SUM(E137:P137)</f>
        <v>0</v>
      </c>
    </row>
    <row r="138" spans="2:21">
      <c r="B138" s="1163"/>
      <c r="C138" s="80" t="s">
        <v>68</v>
      </c>
      <c r="D138" s="81" t="s">
        <v>122</v>
      </c>
      <c r="E138" s="185">
        <f>E133*$F$169</f>
        <v>0</v>
      </c>
      <c r="F138" s="185">
        <f t="shared" ref="F138:P138" si="43">F133*$F$169</f>
        <v>0</v>
      </c>
      <c r="G138" s="185">
        <f t="shared" si="43"/>
        <v>0</v>
      </c>
      <c r="H138" s="185">
        <f t="shared" si="43"/>
        <v>0</v>
      </c>
      <c r="I138" s="185">
        <f t="shared" si="43"/>
        <v>0</v>
      </c>
      <c r="J138" s="185">
        <f t="shared" si="43"/>
        <v>0</v>
      </c>
      <c r="K138" s="185">
        <f t="shared" si="43"/>
        <v>0</v>
      </c>
      <c r="L138" s="185">
        <f t="shared" si="43"/>
        <v>0</v>
      </c>
      <c r="M138" s="185">
        <f t="shared" si="43"/>
        <v>0</v>
      </c>
      <c r="N138" s="185">
        <f t="shared" si="43"/>
        <v>0</v>
      </c>
      <c r="O138" s="185">
        <f t="shared" si="43"/>
        <v>0</v>
      </c>
      <c r="P138" s="186">
        <f t="shared" si="43"/>
        <v>0</v>
      </c>
      <c r="Q138" s="514">
        <f t="shared" si="42"/>
        <v>0</v>
      </c>
    </row>
    <row r="139" spans="2:21">
      <c r="B139" s="1164"/>
      <c r="C139" s="84" t="s">
        <v>69</v>
      </c>
      <c r="D139" s="85" t="s">
        <v>122</v>
      </c>
      <c r="E139" s="187">
        <f>E134*$G$169</f>
        <v>0</v>
      </c>
      <c r="F139" s="187">
        <f t="shared" ref="F139:P139" si="44">F134*$G$169</f>
        <v>0</v>
      </c>
      <c r="G139" s="187">
        <f t="shared" si="44"/>
        <v>0</v>
      </c>
      <c r="H139" s="187">
        <f t="shared" si="44"/>
        <v>0</v>
      </c>
      <c r="I139" s="187">
        <f t="shared" si="44"/>
        <v>0</v>
      </c>
      <c r="J139" s="187">
        <f t="shared" si="44"/>
        <v>0</v>
      </c>
      <c r="K139" s="187">
        <f t="shared" si="44"/>
        <v>0</v>
      </c>
      <c r="L139" s="187">
        <f t="shared" si="44"/>
        <v>0</v>
      </c>
      <c r="M139" s="187">
        <f t="shared" si="44"/>
        <v>0</v>
      </c>
      <c r="N139" s="187">
        <f t="shared" si="44"/>
        <v>0</v>
      </c>
      <c r="O139" s="187">
        <f t="shared" si="44"/>
        <v>0</v>
      </c>
      <c r="P139" s="187">
        <f t="shared" si="44"/>
        <v>0</v>
      </c>
      <c r="Q139" s="515">
        <f t="shared" si="42"/>
        <v>0</v>
      </c>
    </row>
    <row r="140" spans="2:21">
      <c r="B140" s="1146" t="s">
        <v>110</v>
      </c>
      <c r="C140" s="75" t="s">
        <v>273</v>
      </c>
      <c r="D140" s="76" t="s">
        <v>122</v>
      </c>
      <c r="E140" s="188">
        <f t="shared" ref="E140:P140" si="45">E108*$H$169</f>
        <v>0</v>
      </c>
      <c r="F140" s="188">
        <f t="shared" si="45"/>
        <v>0</v>
      </c>
      <c r="G140" s="188">
        <f t="shared" si="45"/>
        <v>0</v>
      </c>
      <c r="H140" s="188">
        <f t="shared" si="45"/>
        <v>0</v>
      </c>
      <c r="I140" s="188">
        <f t="shared" si="45"/>
        <v>0</v>
      </c>
      <c r="J140" s="188">
        <f t="shared" si="45"/>
        <v>0</v>
      </c>
      <c r="K140" s="188">
        <f t="shared" si="45"/>
        <v>0</v>
      </c>
      <c r="L140" s="188">
        <f t="shared" si="45"/>
        <v>0</v>
      </c>
      <c r="M140" s="188">
        <f t="shared" si="45"/>
        <v>0</v>
      </c>
      <c r="N140" s="188">
        <f t="shared" si="45"/>
        <v>0</v>
      </c>
      <c r="O140" s="188">
        <f t="shared" si="45"/>
        <v>0</v>
      </c>
      <c r="P140" s="188">
        <f t="shared" si="45"/>
        <v>0</v>
      </c>
      <c r="Q140" s="513">
        <f t="shared" si="42"/>
        <v>0</v>
      </c>
    </row>
    <row r="141" spans="2:21">
      <c r="B141" s="1159"/>
      <c r="C141" s="84" t="s">
        <v>75</v>
      </c>
      <c r="D141" s="85" t="s">
        <v>122</v>
      </c>
      <c r="E141" s="189">
        <f t="shared" ref="E141:P141" si="46">E109/$K$13*$I$169</f>
        <v>0</v>
      </c>
      <c r="F141" s="189">
        <f t="shared" si="46"/>
        <v>0</v>
      </c>
      <c r="G141" s="189">
        <f t="shared" si="46"/>
        <v>0</v>
      </c>
      <c r="H141" s="189">
        <f t="shared" si="46"/>
        <v>0</v>
      </c>
      <c r="I141" s="189">
        <f t="shared" si="46"/>
        <v>0</v>
      </c>
      <c r="J141" s="189">
        <f t="shared" si="46"/>
        <v>0</v>
      </c>
      <c r="K141" s="189">
        <f t="shared" si="46"/>
        <v>0</v>
      </c>
      <c r="L141" s="189">
        <f t="shared" si="46"/>
        <v>0</v>
      </c>
      <c r="M141" s="189">
        <f t="shared" si="46"/>
        <v>0</v>
      </c>
      <c r="N141" s="189">
        <f t="shared" si="46"/>
        <v>0</v>
      </c>
      <c r="O141" s="189">
        <f t="shared" si="46"/>
        <v>0</v>
      </c>
      <c r="P141" s="189">
        <f t="shared" si="46"/>
        <v>0</v>
      </c>
      <c r="Q141" s="515">
        <f t="shared" si="42"/>
        <v>0</v>
      </c>
    </row>
    <row r="142" spans="2:21">
      <c r="B142" s="1146" t="s">
        <v>111</v>
      </c>
      <c r="C142" s="107" t="s">
        <v>269</v>
      </c>
      <c r="D142" s="76" t="s">
        <v>122</v>
      </c>
      <c r="E142" s="188">
        <f t="shared" ref="E142:P142" si="47">E110*$J$169</f>
        <v>0</v>
      </c>
      <c r="F142" s="188">
        <f t="shared" si="47"/>
        <v>0</v>
      </c>
      <c r="G142" s="188">
        <f t="shared" si="47"/>
        <v>0</v>
      </c>
      <c r="H142" s="188">
        <f t="shared" si="47"/>
        <v>0</v>
      </c>
      <c r="I142" s="188">
        <f t="shared" si="47"/>
        <v>0</v>
      </c>
      <c r="J142" s="188">
        <f t="shared" si="47"/>
        <v>0</v>
      </c>
      <c r="K142" s="188">
        <f t="shared" si="47"/>
        <v>0</v>
      </c>
      <c r="L142" s="188">
        <f t="shared" si="47"/>
        <v>0</v>
      </c>
      <c r="M142" s="188">
        <f t="shared" si="47"/>
        <v>0</v>
      </c>
      <c r="N142" s="188">
        <f t="shared" si="47"/>
        <v>0</v>
      </c>
      <c r="O142" s="188">
        <f t="shared" si="47"/>
        <v>0</v>
      </c>
      <c r="P142" s="188">
        <f t="shared" si="47"/>
        <v>0</v>
      </c>
      <c r="Q142" s="513">
        <f t="shared" si="42"/>
        <v>0</v>
      </c>
    </row>
    <row r="143" spans="2:21">
      <c r="B143" s="1147"/>
      <c r="C143" s="174" t="s">
        <v>284</v>
      </c>
      <c r="D143" s="175" t="s">
        <v>290</v>
      </c>
      <c r="E143" s="190">
        <f>E111*$K$169</f>
        <v>0</v>
      </c>
      <c r="F143" s="190">
        <f t="shared" ref="F143:P143" si="48">F111*$K$169</f>
        <v>0</v>
      </c>
      <c r="G143" s="190">
        <f t="shared" si="48"/>
        <v>0</v>
      </c>
      <c r="H143" s="190">
        <f t="shared" si="48"/>
        <v>0</v>
      </c>
      <c r="I143" s="190">
        <f t="shared" si="48"/>
        <v>0</v>
      </c>
      <c r="J143" s="190">
        <f t="shared" si="48"/>
        <v>0</v>
      </c>
      <c r="K143" s="190">
        <f t="shared" si="48"/>
        <v>0</v>
      </c>
      <c r="L143" s="190">
        <f t="shared" si="48"/>
        <v>0</v>
      </c>
      <c r="M143" s="190">
        <f t="shared" si="48"/>
        <v>0</v>
      </c>
      <c r="N143" s="190">
        <f t="shared" si="48"/>
        <v>0</v>
      </c>
      <c r="O143" s="190">
        <f t="shared" si="48"/>
        <v>0</v>
      </c>
      <c r="P143" s="190">
        <f t="shared" si="48"/>
        <v>0</v>
      </c>
      <c r="Q143" s="516">
        <f>SUM(E143:P143)</f>
        <v>0</v>
      </c>
    </row>
    <row r="144" spans="2:21">
      <c r="B144" s="1159"/>
      <c r="C144" s="84" t="s">
        <v>81</v>
      </c>
      <c r="D144" s="85" t="s">
        <v>122</v>
      </c>
      <c r="E144" s="189">
        <f t="shared" ref="E144:P144" si="49">E112*$L$169</f>
        <v>0</v>
      </c>
      <c r="F144" s="189">
        <f t="shared" si="49"/>
        <v>0</v>
      </c>
      <c r="G144" s="189">
        <f t="shared" si="49"/>
        <v>0</v>
      </c>
      <c r="H144" s="189">
        <f t="shared" si="49"/>
        <v>0</v>
      </c>
      <c r="I144" s="189">
        <f t="shared" si="49"/>
        <v>0</v>
      </c>
      <c r="J144" s="189">
        <f t="shared" si="49"/>
        <v>0</v>
      </c>
      <c r="K144" s="189">
        <f t="shared" si="49"/>
        <v>0</v>
      </c>
      <c r="L144" s="189">
        <f t="shared" si="49"/>
        <v>0</v>
      </c>
      <c r="M144" s="189">
        <f t="shared" si="49"/>
        <v>0</v>
      </c>
      <c r="N144" s="189">
        <f t="shared" si="49"/>
        <v>0</v>
      </c>
      <c r="O144" s="189">
        <f t="shared" si="49"/>
        <v>0</v>
      </c>
      <c r="P144" s="189">
        <f t="shared" si="49"/>
        <v>0</v>
      </c>
      <c r="Q144" s="515">
        <f t="shared" si="42"/>
        <v>0</v>
      </c>
    </row>
    <row r="145" spans="2:18">
      <c r="B145" s="1146" t="s">
        <v>107</v>
      </c>
      <c r="C145" s="75" t="s">
        <v>83</v>
      </c>
      <c r="D145" s="76" t="s">
        <v>122</v>
      </c>
      <c r="E145" s="188">
        <f t="shared" ref="E145:P145" si="50">IF($M$169="",0,E113*$M$169)</f>
        <v>0</v>
      </c>
      <c r="F145" s="188">
        <f t="shared" si="50"/>
        <v>0</v>
      </c>
      <c r="G145" s="188">
        <f t="shared" si="50"/>
        <v>0</v>
      </c>
      <c r="H145" s="188">
        <f t="shared" si="50"/>
        <v>0</v>
      </c>
      <c r="I145" s="188">
        <f t="shared" si="50"/>
        <v>0</v>
      </c>
      <c r="J145" s="188">
        <f t="shared" si="50"/>
        <v>0</v>
      </c>
      <c r="K145" s="188">
        <f t="shared" si="50"/>
        <v>0</v>
      </c>
      <c r="L145" s="188">
        <f t="shared" si="50"/>
        <v>0</v>
      </c>
      <c r="M145" s="188">
        <f t="shared" si="50"/>
        <v>0</v>
      </c>
      <c r="N145" s="188">
        <f t="shared" si="50"/>
        <v>0</v>
      </c>
      <c r="O145" s="188">
        <f t="shared" si="50"/>
        <v>0</v>
      </c>
      <c r="P145" s="188">
        <f t="shared" si="50"/>
        <v>0</v>
      </c>
      <c r="Q145" s="513">
        <f t="shared" si="42"/>
        <v>0</v>
      </c>
    </row>
    <row r="146" spans="2:18">
      <c r="B146" s="1147"/>
      <c r="C146" s="174" t="str">
        <f>C32</f>
        <v>その他1</v>
      </c>
      <c r="D146" s="175" t="s">
        <v>303</v>
      </c>
      <c r="E146" s="190">
        <f>IF($N$169="",0,E114*$N$169)</f>
        <v>0</v>
      </c>
      <c r="F146" s="190">
        <f t="shared" ref="F146:P146" si="51">IF($N$169="",0,F114*$N$169)</f>
        <v>0</v>
      </c>
      <c r="G146" s="190">
        <f t="shared" si="51"/>
        <v>0</v>
      </c>
      <c r="H146" s="190">
        <f t="shared" si="51"/>
        <v>0</v>
      </c>
      <c r="I146" s="190">
        <f t="shared" si="51"/>
        <v>0</v>
      </c>
      <c r="J146" s="190">
        <f t="shared" si="51"/>
        <v>0</v>
      </c>
      <c r="K146" s="190">
        <f t="shared" si="51"/>
        <v>0</v>
      </c>
      <c r="L146" s="190">
        <f t="shared" si="51"/>
        <v>0</v>
      </c>
      <c r="M146" s="190">
        <f t="shared" si="51"/>
        <v>0</v>
      </c>
      <c r="N146" s="190">
        <f t="shared" si="51"/>
        <v>0</v>
      </c>
      <c r="O146" s="190">
        <f t="shared" si="51"/>
        <v>0</v>
      </c>
      <c r="P146" s="190">
        <f t="shared" si="51"/>
        <v>0</v>
      </c>
      <c r="Q146" s="516">
        <f>SUM(E146:P146)</f>
        <v>0</v>
      </c>
    </row>
    <row r="147" spans="2:18">
      <c r="B147" s="1159"/>
      <c r="C147" s="84" t="str">
        <f>C33</f>
        <v>その他2</v>
      </c>
      <c r="D147" s="85" t="s">
        <v>122</v>
      </c>
      <c r="E147" s="189">
        <f>IF($O$169="",0,E115*$O$169)</f>
        <v>0</v>
      </c>
      <c r="F147" s="189">
        <f t="shared" ref="F147:P147" si="52">IF($O$169="",0,F115*$O$169)</f>
        <v>0</v>
      </c>
      <c r="G147" s="189">
        <f t="shared" si="52"/>
        <v>0</v>
      </c>
      <c r="H147" s="189">
        <f t="shared" si="52"/>
        <v>0</v>
      </c>
      <c r="I147" s="189">
        <f t="shared" si="52"/>
        <v>0</v>
      </c>
      <c r="J147" s="189">
        <f t="shared" si="52"/>
        <v>0</v>
      </c>
      <c r="K147" s="189">
        <f t="shared" si="52"/>
        <v>0</v>
      </c>
      <c r="L147" s="189">
        <f t="shared" si="52"/>
        <v>0</v>
      </c>
      <c r="M147" s="189">
        <f t="shared" si="52"/>
        <v>0</v>
      </c>
      <c r="N147" s="189">
        <f t="shared" si="52"/>
        <v>0</v>
      </c>
      <c r="O147" s="189">
        <f t="shared" si="52"/>
        <v>0</v>
      </c>
      <c r="P147" s="189">
        <f t="shared" si="52"/>
        <v>0</v>
      </c>
      <c r="Q147" s="515">
        <f t="shared" si="42"/>
        <v>0</v>
      </c>
    </row>
    <row r="148" spans="2:18">
      <c r="B148" s="1133" t="s">
        <v>123</v>
      </c>
      <c r="C148" s="1134"/>
      <c r="D148" s="87" t="s">
        <v>122</v>
      </c>
      <c r="E148" s="191">
        <f>SUM(E137:E147)</f>
        <v>0</v>
      </c>
      <c r="F148" s="192">
        <f t="shared" ref="F148:P148" si="53">SUM(F137:F147)</f>
        <v>0</v>
      </c>
      <c r="G148" s="193">
        <f t="shared" si="53"/>
        <v>0</v>
      </c>
      <c r="H148" s="192">
        <f t="shared" si="53"/>
        <v>0</v>
      </c>
      <c r="I148" s="192">
        <f t="shared" si="53"/>
        <v>0</v>
      </c>
      <c r="J148" s="192">
        <f t="shared" si="53"/>
        <v>0</v>
      </c>
      <c r="K148" s="192">
        <f t="shared" si="53"/>
        <v>0</v>
      </c>
      <c r="L148" s="192">
        <f t="shared" si="53"/>
        <v>0</v>
      </c>
      <c r="M148" s="192">
        <f t="shared" si="53"/>
        <v>0</v>
      </c>
      <c r="N148" s="192">
        <f t="shared" si="53"/>
        <v>0</v>
      </c>
      <c r="O148" s="192">
        <f t="shared" si="53"/>
        <v>0</v>
      </c>
      <c r="P148" s="194">
        <f t="shared" si="53"/>
        <v>0</v>
      </c>
      <c r="Q148" s="513">
        <f>SUM(E148:P148)</f>
        <v>0</v>
      </c>
    </row>
    <row r="149" spans="2:18">
      <c r="B149" s="1241" t="s">
        <v>562</v>
      </c>
      <c r="C149" s="1242"/>
      <c r="D149" s="87" t="s">
        <v>122</v>
      </c>
      <c r="E149" s="195">
        <f>E118*$R$42+E120*$R$45+E121*$R$46</f>
        <v>0</v>
      </c>
      <c r="F149" s="195">
        <f t="shared" ref="F149:P149" si="54">F118*$R$42+F120*$R$45+F121*$R$46</f>
        <v>0</v>
      </c>
      <c r="G149" s="195">
        <f t="shared" si="54"/>
        <v>0</v>
      </c>
      <c r="H149" s="195">
        <f t="shared" si="54"/>
        <v>0</v>
      </c>
      <c r="I149" s="195">
        <f t="shared" si="54"/>
        <v>0</v>
      </c>
      <c r="J149" s="195">
        <f t="shared" si="54"/>
        <v>0</v>
      </c>
      <c r="K149" s="195">
        <f t="shared" si="54"/>
        <v>0</v>
      </c>
      <c r="L149" s="195">
        <f t="shared" si="54"/>
        <v>0</v>
      </c>
      <c r="M149" s="195">
        <f t="shared" si="54"/>
        <v>0</v>
      </c>
      <c r="N149" s="195">
        <f t="shared" si="54"/>
        <v>0</v>
      </c>
      <c r="O149" s="195">
        <f t="shared" si="54"/>
        <v>0</v>
      </c>
      <c r="P149" s="195">
        <f t="shared" si="54"/>
        <v>0</v>
      </c>
      <c r="Q149" s="513">
        <f t="shared" si="42"/>
        <v>0</v>
      </c>
    </row>
    <row r="150" spans="2:18" ht="20.25" customHeight="1">
      <c r="B150" s="1261" t="s">
        <v>137</v>
      </c>
      <c r="C150" s="970" t="s">
        <v>561</v>
      </c>
      <c r="D150" s="76" t="s">
        <v>122</v>
      </c>
      <c r="E150" s="188">
        <f>E119*$R$43</f>
        <v>0</v>
      </c>
      <c r="F150" s="188">
        <f t="shared" ref="F150:P150" si="55">F119*$R$43</f>
        <v>0</v>
      </c>
      <c r="G150" s="188">
        <f t="shared" si="55"/>
        <v>0</v>
      </c>
      <c r="H150" s="188">
        <f t="shared" si="55"/>
        <v>0</v>
      </c>
      <c r="I150" s="188">
        <f t="shared" si="55"/>
        <v>0</v>
      </c>
      <c r="J150" s="188">
        <f t="shared" si="55"/>
        <v>0</v>
      </c>
      <c r="K150" s="188">
        <f t="shared" si="55"/>
        <v>0</v>
      </c>
      <c r="L150" s="188">
        <f t="shared" si="55"/>
        <v>0</v>
      </c>
      <c r="M150" s="188">
        <f t="shared" si="55"/>
        <v>0</v>
      </c>
      <c r="N150" s="188">
        <f t="shared" si="55"/>
        <v>0</v>
      </c>
      <c r="O150" s="188">
        <f t="shared" si="55"/>
        <v>0</v>
      </c>
      <c r="P150" s="188">
        <f t="shared" si="55"/>
        <v>0</v>
      </c>
      <c r="Q150" s="513">
        <f t="shared" si="42"/>
        <v>0</v>
      </c>
    </row>
    <row r="151" spans="2:18" ht="20.25" customHeight="1">
      <c r="B151" s="1073"/>
      <c r="C151" s="971" t="s">
        <v>559</v>
      </c>
      <c r="D151" s="81" t="s">
        <v>108</v>
      </c>
      <c r="E151" s="185">
        <f>E44</f>
        <v>0</v>
      </c>
      <c r="F151" s="185">
        <f t="shared" ref="F151:P151" si="56">F44</f>
        <v>0</v>
      </c>
      <c r="G151" s="185">
        <f t="shared" si="56"/>
        <v>0</v>
      </c>
      <c r="H151" s="185">
        <f t="shared" si="56"/>
        <v>0</v>
      </c>
      <c r="I151" s="185">
        <f t="shared" si="56"/>
        <v>0</v>
      </c>
      <c r="J151" s="185">
        <f t="shared" si="56"/>
        <v>0</v>
      </c>
      <c r="K151" s="185">
        <f t="shared" si="56"/>
        <v>0</v>
      </c>
      <c r="L151" s="185">
        <f t="shared" si="56"/>
        <v>0</v>
      </c>
      <c r="M151" s="185">
        <f t="shared" si="56"/>
        <v>0</v>
      </c>
      <c r="N151" s="185">
        <f t="shared" si="56"/>
        <v>0</v>
      </c>
      <c r="O151" s="185">
        <f t="shared" si="56"/>
        <v>0</v>
      </c>
      <c r="P151" s="185">
        <f t="shared" si="56"/>
        <v>0</v>
      </c>
      <c r="Q151" s="514">
        <f t="shared" si="42"/>
        <v>0</v>
      </c>
    </row>
    <row r="152" spans="2:18" ht="20.25" customHeight="1">
      <c r="B152" s="1075"/>
      <c r="C152" s="114" t="s">
        <v>560</v>
      </c>
      <c r="D152" s="85" t="s">
        <v>108</v>
      </c>
      <c r="E152" s="189">
        <f>E150+E151</f>
        <v>0</v>
      </c>
      <c r="F152" s="189">
        <f t="shared" ref="F152:P152" si="57">F150+F151</f>
        <v>0</v>
      </c>
      <c r="G152" s="189">
        <f t="shared" si="57"/>
        <v>0</v>
      </c>
      <c r="H152" s="189">
        <f t="shared" si="57"/>
        <v>0</v>
      </c>
      <c r="I152" s="189">
        <f t="shared" si="57"/>
        <v>0</v>
      </c>
      <c r="J152" s="189">
        <f t="shared" si="57"/>
        <v>0</v>
      </c>
      <c r="K152" s="189">
        <f t="shared" si="57"/>
        <v>0</v>
      </c>
      <c r="L152" s="189">
        <f t="shared" si="57"/>
        <v>0</v>
      </c>
      <c r="M152" s="189">
        <f t="shared" si="57"/>
        <v>0</v>
      </c>
      <c r="N152" s="189">
        <f t="shared" si="57"/>
        <v>0</v>
      </c>
      <c r="O152" s="189">
        <f t="shared" si="57"/>
        <v>0</v>
      </c>
      <c r="P152" s="189">
        <f t="shared" si="57"/>
        <v>0</v>
      </c>
      <c r="Q152" s="515">
        <f t="shared" si="42"/>
        <v>0</v>
      </c>
    </row>
    <row r="153" spans="2:18" ht="20.25" customHeight="1">
      <c r="B153" s="963"/>
      <c r="C153" s="972"/>
      <c r="D153" s="175"/>
      <c r="E153" s="190"/>
      <c r="F153" s="190"/>
      <c r="G153" s="190"/>
      <c r="H153" s="190"/>
      <c r="I153" s="190"/>
      <c r="J153" s="190"/>
      <c r="K153" s="190"/>
      <c r="L153" s="190"/>
      <c r="M153" s="190"/>
      <c r="N153" s="190"/>
      <c r="O153" s="190"/>
      <c r="P153" s="190"/>
      <c r="Q153" s="516"/>
    </row>
    <row r="154" spans="2:18" ht="17.25" thickBot="1">
      <c r="B154" s="1123" t="s">
        <v>124</v>
      </c>
      <c r="C154" s="1257"/>
      <c r="D154" s="471" t="s">
        <v>122</v>
      </c>
      <c r="E154" s="517">
        <f>E148+E149</f>
        <v>0</v>
      </c>
      <c r="F154" s="517">
        <f t="shared" ref="F154:P154" si="58">F148+F149</f>
        <v>0</v>
      </c>
      <c r="G154" s="517">
        <f t="shared" si="58"/>
        <v>0</v>
      </c>
      <c r="H154" s="517">
        <f t="shared" si="58"/>
        <v>0</v>
      </c>
      <c r="I154" s="517">
        <f t="shared" si="58"/>
        <v>0</v>
      </c>
      <c r="J154" s="517">
        <f t="shared" si="58"/>
        <v>0</v>
      </c>
      <c r="K154" s="517">
        <f t="shared" si="58"/>
        <v>0</v>
      </c>
      <c r="L154" s="517">
        <f t="shared" si="58"/>
        <v>0</v>
      </c>
      <c r="M154" s="517">
        <f t="shared" si="58"/>
        <v>0</v>
      </c>
      <c r="N154" s="517">
        <f t="shared" si="58"/>
        <v>0</v>
      </c>
      <c r="O154" s="517">
        <f t="shared" si="58"/>
        <v>0</v>
      </c>
      <c r="P154" s="517">
        <f t="shared" si="58"/>
        <v>0</v>
      </c>
      <c r="Q154" s="518">
        <f t="shared" si="42"/>
        <v>0</v>
      </c>
    </row>
    <row r="155" spans="2:18">
      <c r="B155" s="68"/>
      <c r="C155" s="102"/>
      <c r="D155" s="68"/>
      <c r="E155" s="66"/>
      <c r="F155" s="68"/>
      <c r="G155" s="68"/>
      <c r="H155" s="68"/>
      <c r="I155" s="68"/>
      <c r="J155" s="68"/>
      <c r="K155" s="103"/>
      <c r="L155" s="68"/>
      <c r="M155" s="104"/>
      <c r="N155" s="104"/>
      <c r="O155" s="68"/>
      <c r="P155" s="68"/>
      <c r="Q155" s="68"/>
    </row>
    <row r="156" spans="2:18" ht="17.25" thickBot="1">
      <c r="B156" s="67" t="s">
        <v>250</v>
      </c>
      <c r="C156" s="102"/>
      <c r="D156" s="102"/>
      <c r="E156" s="68"/>
      <c r="F156" s="68"/>
      <c r="G156" s="69"/>
      <c r="H156" s="69"/>
      <c r="I156" s="69"/>
      <c r="J156" s="69"/>
      <c r="K156" s="69"/>
      <c r="L156" s="70"/>
      <c r="M156" s="71"/>
      <c r="N156" s="68"/>
      <c r="O156" s="70"/>
      <c r="P156" s="71"/>
      <c r="Q156" s="68"/>
    </row>
    <row r="157" spans="2:18">
      <c r="B157" s="116"/>
      <c r="C157" s="1214" t="s">
        <v>462</v>
      </c>
      <c r="D157" s="1215"/>
      <c r="E157" s="1220" t="s">
        <v>126</v>
      </c>
      <c r="F157" s="1209"/>
      <c r="G157" s="1221"/>
      <c r="H157" s="1208" t="s">
        <v>72</v>
      </c>
      <c r="I157" s="1210"/>
      <c r="J157" s="1220" t="s">
        <v>78</v>
      </c>
      <c r="K157" s="1209"/>
      <c r="L157" s="1221"/>
      <c r="M157" s="1208" t="s">
        <v>30</v>
      </c>
      <c r="N157" s="1209"/>
      <c r="O157" s="1210"/>
      <c r="P157" s="179"/>
      <c r="Q157" s="346"/>
    </row>
    <row r="158" spans="2:18">
      <c r="B158" s="116"/>
      <c r="C158" s="1216"/>
      <c r="D158" s="1217"/>
      <c r="E158" s="181" t="s">
        <v>66</v>
      </c>
      <c r="F158" s="182" t="s">
        <v>68</v>
      </c>
      <c r="G158" s="588" t="s">
        <v>69</v>
      </c>
      <c r="H158" s="599" t="s">
        <v>273</v>
      </c>
      <c r="I158" s="600" t="s">
        <v>127</v>
      </c>
      <c r="J158" s="110" t="s">
        <v>269</v>
      </c>
      <c r="K158" s="111" t="s">
        <v>284</v>
      </c>
      <c r="L158" s="132" t="s">
        <v>81</v>
      </c>
      <c r="M158" s="618" t="s">
        <v>83</v>
      </c>
      <c r="N158" s="111" t="str">
        <f>$C$32</f>
        <v>その他1</v>
      </c>
      <c r="O158" s="520" t="str">
        <f>$C$33</f>
        <v>その他2</v>
      </c>
      <c r="P158" s="346"/>
      <c r="Q158" s="346"/>
      <c r="R158" s="346"/>
    </row>
    <row r="159" spans="2:18" ht="17.25" thickBot="1">
      <c r="B159" s="116"/>
      <c r="C159" s="1218"/>
      <c r="D159" s="1219"/>
      <c r="E159" s="583" t="s">
        <v>114</v>
      </c>
      <c r="F159" s="481" t="s">
        <v>114</v>
      </c>
      <c r="G159" s="589" t="s">
        <v>114</v>
      </c>
      <c r="H159" s="601" t="s">
        <v>98</v>
      </c>
      <c r="I159" s="579" t="s">
        <v>292</v>
      </c>
      <c r="J159" s="583" t="s">
        <v>112</v>
      </c>
      <c r="K159" s="481" t="s">
        <v>285</v>
      </c>
      <c r="L159" s="589" t="s">
        <v>112</v>
      </c>
      <c r="M159" s="601" t="s">
        <v>99</v>
      </c>
      <c r="N159" s="481" t="str">
        <f>IF($D$32="","",$D$32)</f>
        <v>L1</v>
      </c>
      <c r="O159" s="579" t="str">
        <f>IF($D$33="","",$D$33)</f>
        <v>L2</v>
      </c>
      <c r="P159" s="115"/>
      <c r="Q159" s="115"/>
      <c r="R159" s="115"/>
    </row>
    <row r="160" spans="2:18">
      <c r="B160" s="116"/>
      <c r="C160" s="1222" t="s">
        <v>103</v>
      </c>
      <c r="D160" s="1223"/>
      <c r="E160" s="584">
        <f>Q51</f>
        <v>0</v>
      </c>
      <c r="F160" s="575">
        <f>Q52</f>
        <v>0</v>
      </c>
      <c r="G160" s="590">
        <f>Q53</f>
        <v>0</v>
      </c>
      <c r="H160" s="602">
        <f>Q54</f>
        <v>0</v>
      </c>
      <c r="I160" s="603">
        <f>Q55</f>
        <v>0</v>
      </c>
      <c r="J160" s="594">
        <f>Q56</f>
        <v>0</v>
      </c>
      <c r="K160" s="576">
        <f>Q57</f>
        <v>0</v>
      </c>
      <c r="L160" s="613">
        <f>Q58</f>
        <v>0</v>
      </c>
      <c r="M160" s="619">
        <f>Q59</f>
        <v>0</v>
      </c>
      <c r="N160" s="577">
        <f>Q60</f>
        <v>0</v>
      </c>
      <c r="O160" s="578"/>
      <c r="P160" s="117"/>
      <c r="Q160" s="117"/>
      <c r="R160" s="118"/>
    </row>
    <row r="161" spans="2:21">
      <c r="B161" s="116"/>
      <c r="C161" s="1230" t="s">
        <v>416</v>
      </c>
      <c r="D161" s="1231"/>
      <c r="E161" s="584">
        <f>Q61</f>
        <v>0</v>
      </c>
      <c r="F161" s="575">
        <f>Q62</f>
        <v>0</v>
      </c>
      <c r="G161" s="590">
        <f>Q63</f>
        <v>0</v>
      </c>
      <c r="H161" s="602"/>
      <c r="I161" s="603"/>
      <c r="J161" s="594"/>
      <c r="K161" s="576"/>
      <c r="L161" s="613"/>
      <c r="M161" s="619"/>
      <c r="N161" s="577"/>
      <c r="O161" s="578"/>
      <c r="P161" s="117"/>
      <c r="Q161" s="117"/>
      <c r="R161" s="118"/>
    </row>
    <row r="162" spans="2:21">
      <c r="B162" s="116"/>
      <c r="C162" s="1176" t="s">
        <v>128</v>
      </c>
      <c r="D162" s="1177"/>
      <c r="E162" s="585">
        <f>Q64</f>
        <v>0</v>
      </c>
      <c r="F162" s="566">
        <f>Q65</f>
        <v>0</v>
      </c>
      <c r="G162" s="591">
        <f>Q66</f>
        <v>0</v>
      </c>
      <c r="H162" s="604"/>
      <c r="I162" s="605"/>
      <c r="J162" s="595"/>
      <c r="K162" s="569"/>
      <c r="L162" s="614"/>
      <c r="M162" s="620"/>
      <c r="N162" s="570"/>
      <c r="O162" s="523"/>
      <c r="P162" s="117"/>
      <c r="Q162" s="117"/>
      <c r="R162" s="118"/>
    </row>
    <row r="163" spans="2:21" ht="15.95" customHeight="1">
      <c r="B163" s="116"/>
      <c r="C163" s="1176" t="s">
        <v>104</v>
      </c>
      <c r="D163" s="1177"/>
      <c r="E163" s="585">
        <f>Q72</f>
        <v>0</v>
      </c>
      <c r="F163" s="566">
        <f>Q73</f>
        <v>0</v>
      </c>
      <c r="G163" s="591">
        <f>Q74</f>
        <v>0</v>
      </c>
      <c r="H163" s="604"/>
      <c r="I163" s="605"/>
      <c r="J163" s="595"/>
      <c r="K163" s="569"/>
      <c r="L163" s="614"/>
      <c r="M163" s="620"/>
      <c r="N163" s="570"/>
      <c r="O163" s="523"/>
      <c r="P163" s="117"/>
      <c r="Q163" s="117"/>
      <c r="R163" s="118"/>
    </row>
    <row r="164" spans="2:21">
      <c r="B164" s="116"/>
      <c r="C164" s="1176" t="s">
        <v>105</v>
      </c>
      <c r="D164" s="1177"/>
      <c r="E164" s="585">
        <f>Q75</f>
        <v>0</v>
      </c>
      <c r="F164" s="566">
        <f>Q76</f>
        <v>0</v>
      </c>
      <c r="G164" s="591">
        <f>Q77</f>
        <v>0</v>
      </c>
      <c r="H164" s="604"/>
      <c r="I164" s="605"/>
      <c r="J164" s="595"/>
      <c r="K164" s="569"/>
      <c r="L164" s="614"/>
      <c r="M164" s="620"/>
      <c r="N164" s="570"/>
      <c r="O164" s="523"/>
      <c r="P164" s="117"/>
      <c r="Q164" s="117"/>
      <c r="R164" s="118"/>
    </row>
    <row r="165" spans="2:21">
      <c r="B165" s="116"/>
      <c r="C165" s="1176" t="s">
        <v>102</v>
      </c>
      <c r="D165" s="1177"/>
      <c r="E165" s="585">
        <f>Q78</f>
        <v>0</v>
      </c>
      <c r="F165" s="566">
        <f>Q79</f>
        <v>0</v>
      </c>
      <c r="G165" s="591">
        <f>Q80</f>
        <v>0</v>
      </c>
      <c r="H165" s="606">
        <f>Q81</f>
        <v>0</v>
      </c>
      <c r="I165" s="607">
        <f>Q82</f>
        <v>0</v>
      </c>
      <c r="J165" s="596">
        <f>Q83</f>
        <v>0</v>
      </c>
      <c r="K165" s="568">
        <f>Q84</f>
        <v>0</v>
      </c>
      <c r="L165" s="615">
        <f>Q85</f>
        <v>0</v>
      </c>
      <c r="M165" s="621"/>
      <c r="N165" s="571"/>
      <c r="O165" s="524">
        <f>Q86</f>
        <v>0</v>
      </c>
      <c r="P165" s="117"/>
      <c r="Q165" s="117"/>
      <c r="R165" s="118"/>
    </row>
    <row r="166" spans="2:21">
      <c r="B166" s="116"/>
      <c r="C166" s="1176" t="s">
        <v>106</v>
      </c>
      <c r="D166" s="1177"/>
      <c r="E166" s="585">
        <f>Q87</f>
        <v>0</v>
      </c>
      <c r="F166" s="566">
        <f>Q88</f>
        <v>0</v>
      </c>
      <c r="G166" s="591">
        <f>Q89</f>
        <v>0</v>
      </c>
      <c r="H166" s="608"/>
      <c r="I166" s="609"/>
      <c r="J166" s="597"/>
      <c r="K166" s="572"/>
      <c r="L166" s="616"/>
      <c r="M166" s="621"/>
      <c r="N166" s="573"/>
      <c r="O166" s="523"/>
      <c r="P166" s="117"/>
      <c r="Q166" s="117"/>
      <c r="R166" s="118"/>
    </row>
    <row r="167" spans="2:21">
      <c r="B167" s="116"/>
      <c r="C167" s="1176" t="s">
        <v>107</v>
      </c>
      <c r="D167" s="1177"/>
      <c r="E167" s="585">
        <f>Q90</f>
        <v>0</v>
      </c>
      <c r="F167" s="566">
        <f>Q91</f>
        <v>0</v>
      </c>
      <c r="G167" s="591">
        <f>Q92</f>
        <v>0</v>
      </c>
      <c r="H167" s="606">
        <f>Q93</f>
        <v>0</v>
      </c>
      <c r="I167" s="610">
        <f>Q94</f>
        <v>0</v>
      </c>
      <c r="J167" s="597"/>
      <c r="K167" s="572"/>
      <c r="L167" s="616"/>
      <c r="M167" s="621"/>
      <c r="N167" s="573"/>
      <c r="O167" s="523"/>
      <c r="P167" s="117"/>
      <c r="Q167" s="117"/>
      <c r="R167" s="118"/>
    </row>
    <row r="168" spans="2:21" ht="17.25" thickBot="1">
      <c r="B168" s="116"/>
      <c r="C168" s="1170" t="s">
        <v>44</v>
      </c>
      <c r="D168" s="1171"/>
      <c r="E168" s="586">
        <f t="shared" ref="E168:N168" si="59">SUM(E160:E167)</f>
        <v>0</v>
      </c>
      <c r="F168" s="580">
        <f t="shared" si="59"/>
        <v>0</v>
      </c>
      <c r="G168" s="592">
        <f t="shared" si="59"/>
        <v>0</v>
      </c>
      <c r="H168" s="611">
        <f t="shared" si="59"/>
        <v>0</v>
      </c>
      <c r="I168" s="582">
        <f t="shared" si="59"/>
        <v>0</v>
      </c>
      <c r="J168" s="598">
        <f t="shared" si="59"/>
        <v>0</v>
      </c>
      <c r="K168" s="581">
        <f>SUM(K160:K167)</f>
        <v>0</v>
      </c>
      <c r="L168" s="617">
        <f t="shared" si="59"/>
        <v>0</v>
      </c>
      <c r="M168" s="622">
        <f t="shared" si="59"/>
        <v>0</v>
      </c>
      <c r="N168" s="581">
        <f t="shared" si="59"/>
        <v>0</v>
      </c>
      <c r="O168" s="582">
        <f>SUM(O160:O167)</f>
        <v>0</v>
      </c>
      <c r="P168" s="95"/>
      <c r="Q168" s="95"/>
      <c r="R168" s="95"/>
    </row>
    <row r="169" spans="2:21">
      <c r="B169" s="519"/>
      <c r="C169" s="1172" t="s">
        <v>129</v>
      </c>
      <c r="D169" s="1173"/>
      <c r="E169" s="796">
        <f>+R16</f>
        <v>9.7599999999999996E-3</v>
      </c>
      <c r="F169" s="797">
        <f>R17</f>
        <v>9.9699999999999997E-3</v>
      </c>
      <c r="G169" s="798">
        <f>R18</f>
        <v>9.2800000000000001E-3</v>
      </c>
      <c r="H169" s="799">
        <f>+R24</f>
        <v>4.4999999999999998E-2</v>
      </c>
      <c r="I169" s="800">
        <f>R25</f>
        <v>5.0799999999999998E-2</v>
      </c>
      <c r="J169" s="801">
        <f>+R27</f>
        <v>3.9100000000000003E-2</v>
      </c>
      <c r="K169" s="802">
        <f>R28</f>
        <v>3.7700000000000004E-2</v>
      </c>
      <c r="L169" s="798">
        <f>R29</f>
        <v>3.6700000000000003E-2</v>
      </c>
      <c r="M169" s="803" t="str">
        <f>IF(R31="","",R31)</f>
        <v/>
      </c>
      <c r="N169" s="804" t="str">
        <f>IF(R32="","",R32)</f>
        <v/>
      </c>
      <c r="O169" s="805" t="str">
        <f>IF(R33="","",R33)</f>
        <v/>
      </c>
      <c r="P169" s="68"/>
      <c r="Q169" s="68"/>
      <c r="R169" s="68"/>
    </row>
    <row r="170" spans="2:21" ht="17.25" thickBot="1">
      <c r="B170" s="519"/>
      <c r="C170" s="1174"/>
      <c r="D170" s="1175"/>
      <c r="E170" s="587" t="s">
        <v>67</v>
      </c>
      <c r="F170" s="567" t="s">
        <v>67</v>
      </c>
      <c r="G170" s="593" t="s">
        <v>67</v>
      </c>
      <c r="H170" s="612" t="s">
        <v>74</v>
      </c>
      <c r="I170" s="574" t="s">
        <v>76</v>
      </c>
      <c r="J170" s="587" t="s">
        <v>80</v>
      </c>
      <c r="K170" s="567" t="s">
        <v>80</v>
      </c>
      <c r="L170" s="593" t="s">
        <v>80</v>
      </c>
      <c r="M170" s="612" t="s">
        <v>85</v>
      </c>
      <c r="N170" s="806" t="str">
        <f>IF(S32="","",S32)</f>
        <v/>
      </c>
      <c r="O170" s="807" t="str">
        <f>IF(S33="","",S33)</f>
        <v/>
      </c>
      <c r="P170" s="119"/>
      <c r="Q170" s="119"/>
      <c r="R170" s="119"/>
    </row>
    <row r="171" spans="2:21" ht="17.25" thickBot="1">
      <c r="B171" s="67" t="s">
        <v>463</v>
      </c>
      <c r="C171" s="102"/>
      <c r="D171" s="102"/>
      <c r="E171" s="68"/>
      <c r="F171" s="68"/>
      <c r="G171" s="69"/>
      <c r="H171" s="69"/>
      <c r="I171" s="69"/>
      <c r="J171" s="69"/>
      <c r="K171" s="69"/>
      <c r="L171" s="70"/>
      <c r="M171" s="71"/>
      <c r="N171" s="68"/>
      <c r="O171" s="70"/>
      <c r="P171" s="71"/>
      <c r="Q171" s="68"/>
      <c r="U171" s="721">
        <f>事業報告書!$J$10</f>
        <v>0</v>
      </c>
    </row>
    <row r="172" spans="2:21" ht="17.25" customHeight="1">
      <c r="B172" s="116"/>
      <c r="C172" s="1224" t="s">
        <v>125</v>
      </c>
      <c r="D172" s="1225"/>
      <c r="E172" s="1232" t="s">
        <v>126</v>
      </c>
      <c r="F172" s="1233"/>
      <c r="G172" s="1234"/>
      <c r="H172" s="1232" t="s">
        <v>72</v>
      </c>
      <c r="I172" s="1240"/>
      <c r="J172" s="1232" t="s">
        <v>78</v>
      </c>
      <c r="K172" s="1233"/>
      <c r="L172" s="1234"/>
      <c r="M172" s="1071" t="s">
        <v>30</v>
      </c>
      <c r="N172" s="1211"/>
      <c r="O172" s="1211"/>
      <c r="P172" s="1212" t="s">
        <v>262</v>
      </c>
    </row>
    <row r="173" spans="2:21">
      <c r="B173" s="116"/>
      <c r="C173" s="1226"/>
      <c r="D173" s="1227"/>
      <c r="E173" s="631" t="s">
        <v>66</v>
      </c>
      <c r="F173" s="182" t="s">
        <v>68</v>
      </c>
      <c r="G173" s="632" t="s">
        <v>69</v>
      </c>
      <c r="H173" s="599" t="s">
        <v>273</v>
      </c>
      <c r="I173" s="646" t="s">
        <v>75</v>
      </c>
      <c r="J173" s="599" t="s">
        <v>269</v>
      </c>
      <c r="K173" s="132" t="s">
        <v>284</v>
      </c>
      <c r="L173" s="600" t="s">
        <v>81</v>
      </c>
      <c r="M173" s="599" t="s">
        <v>83</v>
      </c>
      <c r="N173" s="132" t="str">
        <f>$C$32</f>
        <v>その他1</v>
      </c>
      <c r="O173" s="707" t="str">
        <f>$C$33</f>
        <v>その他2</v>
      </c>
      <c r="P173" s="1213"/>
    </row>
    <row r="174" spans="2:21" ht="17.25" thickBot="1">
      <c r="B174" s="116"/>
      <c r="C174" s="1228"/>
      <c r="D174" s="1229"/>
      <c r="E174" s="601" t="s">
        <v>130</v>
      </c>
      <c r="F174" s="481" t="s">
        <v>130</v>
      </c>
      <c r="G174" s="579" t="s">
        <v>130</v>
      </c>
      <c r="H174" s="601" t="s">
        <v>130</v>
      </c>
      <c r="I174" s="579" t="s">
        <v>130</v>
      </c>
      <c r="J174" s="601" t="s">
        <v>130</v>
      </c>
      <c r="K174" s="589" t="s">
        <v>290</v>
      </c>
      <c r="L174" s="579" t="s">
        <v>130</v>
      </c>
      <c r="M174" s="601" t="s">
        <v>130</v>
      </c>
      <c r="N174" s="589" t="s">
        <v>130</v>
      </c>
      <c r="O174" s="713" t="s">
        <v>302</v>
      </c>
      <c r="P174" s="716" t="s">
        <v>130</v>
      </c>
    </row>
    <row r="175" spans="2:21">
      <c r="B175" s="116"/>
      <c r="C175" s="1178" t="s">
        <v>103</v>
      </c>
      <c r="D175" s="1179"/>
      <c r="E175" s="633">
        <f>+E160*E$169</f>
        <v>0</v>
      </c>
      <c r="F175" s="460">
        <f>+F160*F$169</f>
        <v>0</v>
      </c>
      <c r="G175" s="634">
        <f>+G160*G$169</f>
        <v>0</v>
      </c>
      <c r="H175" s="647">
        <f>+H160*$H$169</f>
        <v>0</v>
      </c>
      <c r="I175" s="648">
        <f>+I160/$K$13*$I$169</f>
        <v>0</v>
      </c>
      <c r="J175" s="647">
        <f>+J160*$J$169</f>
        <v>0</v>
      </c>
      <c r="K175" s="623">
        <f>+K160*$K$169</f>
        <v>0</v>
      </c>
      <c r="L175" s="648">
        <f>+L160*$L$169</f>
        <v>0</v>
      </c>
      <c r="M175" s="662">
        <f>IF($M$169="",0,+M160*$M$169)</f>
        <v>0</v>
      </c>
      <c r="N175" s="624">
        <f>IF($N$169="",0,+N160*$N$169)</f>
        <v>0</v>
      </c>
      <c r="O175" s="714"/>
      <c r="P175" s="710">
        <f t="shared" ref="P175:P184" si="60">SUM(E175:O175)</f>
        <v>0</v>
      </c>
    </row>
    <row r="176" spans="2:21">
      <c r="B176" s="116"/>
      <c r="C176" s="1230" t="s">
        <v>417</v>
      </c>
      <c r="D176" s="1231"/>
      <c r="E176" s="856">
        <f t="shared" ref="E176:E182" si="61">+E161*E$169</f>
        <v>0</v>
      </c>
      <c r="F176" s="624">
        <f t="shared" ref="F176:G176" si="62">+F161*F$169</f>
        <v>0</v>
      </c>
      <c r="G176" s="857">
        <f t="shared" si="62"/>
        <v>0</v>
      </c>
      <c r="H176" s="647">
        <f>+H161*$H$169</f>
        <v>0</v>
      </c>
      <c r="I176" s="647">
        <f t="shared" ref="I176:N176" si="63">+I161*$H$169</f>
        <v>0</v>
      </c>
      <c r="J176" s="647">
        <f t="shared" si="63"/>
        <v>0</v>
      </c>
      <c r="K176" s="647">
        <f t="shared" si="63"/>
        <v>0</v>
      </c>
      <c r="L176" s="647">
        <f t="shared" si="63"/>
        <v>0</v>
      </c>
      <c r="M176" s="647">
        <f t="shared" si="63"/>
        <v>0</v>
      </c>
      <c r="N176" s="647">
        <f t="shared" si="63"/>
        <v>0</v>
      </c>
      <c r="O176" s="714"/>
      <c r="P176" s="710">
        <f t="shared" si="60"/>
        <v>0</v>
      </c>
    </row>
    <row r="177" spans="2:24">
      <c r="B177" s="116"/>
      <c r="C177" s="1184" t="s">
        <v>128</v>
      </c>
      <c r="D177" s="1185"/>
      <c r="E177" s="635">
        <f t="shared" si="61"/>
        <v>0</v>
      </c>
      <c r="F177" s="311">
        <f t="shared" ref="F177:G182" si="64">+F162*F$169</f>
        <v>0</v>
      </c>
      <c r="G177" s="636">
        <f t="shared" si="64"/>
        <v>0</v>
      </c>
      <c r="H177" s="649"/>
      <c r="I177" s="650"/>
      <c r="J177" s="649"/>
      <c r="K177" s="312"/>
      <c r="L177" s="650"/>
      <c r="M177" s="663"/>
      <c r="N177" s="312"/>
      <c r="O177" s="313"/>
      <c r="P177" s="711">
        <f t="shared" si="60"/>
        <v>0</v>
      </c>
    </row>
    <row r="178" spans="2:24">
      <c r="B178" s="116"/>
      <c r="C178" s="1184" t="s">
        <v>104</v>
      </c>
      <c r="D178" s="1185"/>
      <c r="E178" s="635">
        <f t="shared" si="61"/>
        <v>0</v>
      </c>
      <c r="F178" s="311">
        <f t="shared" si="64"/>
        <v>0</v>
      </c>
      <c r="G178" s="636">
        <f t="shared" si="64"/>
        <v>0</v>
      </c>
      <c r="H178" s="649"/>
      <c r="I178" s="650"/>
      <c r="J178" s="649"/>
      <c r="K178" s="312"/>
      <c r="L178" s="650"/>
      <c r="M178" s="663"/>
      <c r="N178" s="312"/>
      <c r="O178" s="313"/>
      <c r="P178" s="711">
        <f t="shared" si="60"/>
        <v>0</v>
      </c>
    </row>
    <row r="179" spans="2:24">
      <c r="B179" s="116"/>
      <c r="C179" s="1184" t="s">
        <v>105</v>
      </c>
      <c r="D179" s="1185"/>
      <c r="E179" s="635">
        <f t="shared" si="61"/>
        <v>0</v>
      </c>
      <c r="F179" s="311">
        <f t="shared" si="64"/>
        <v>0</v>
      </c>
      <c r="G179" s="636">
        <f t="shared" si="64"/>
        <v>0</v>
      </c>
      <c r="H179" s="649"/>
      <c r="I179" s="650"/>
      <c r="J179" s="649"/>
      <c r="K179" s="312"/>
      <c r="L179" s="650"/>
      <c r="M179" s="663"/>
      <c r="N179" s="312"/>
      <c r="O179" s="313"/>
      <c r="P179" s="711">
        <f t="shared" si="60"/>
        <v>0</v>
      </c>
    </row>
    <row r="180" spans="2:24">
      <c r="B180" s="116"/>
      <c r="C180" s="1184" t="s">
        <v>102</v>
      </c>
      <c r="D180" s="1185"/>
      <c r="E180" s="635">
        <f t="shared" si="61"/>
        <v>0</v>
      </c>
      <c r="F180" s="311">
        <f t="shared" si="64"/>
        <v>0</v>
      </c>
      <c r="G180" s="636">
        <f t="shared" si="64"/>
        <v>0</v>
      </c>
      <c r="H180" s="651">
        <f>+H165*$H$169</f>
        <v>0</v>
      </c>
      <c r="I180" s="652">
        <f>+I165/$K$13*$I$169</f>
        <v>0</v>
      </c>
      <c r="J180" s="651">
        <f>+J165*$J$169</f>
        <v>0</v>
      </c>
      <c r="K180" s="314">
        <f>+K165*$K$169</f>
        <v>0</v>
      </c>
      <c r="L180" s="652">
        <f>+L165*$L$169</f>
        <v>0</v>
      </c>
      <c r="M180" s="663"/>
      <c r="N180" s="743"/>
      <c r="O180" s="715">
        <f>IF($O$169="",0,+O165*$O$169)</f>
        <v>0</v>
      </c>
      <c r="P180" s="711">
        <f t="shared" si="60"/>
        <v>0</v>
      </c>
    </row>
    <row r="181" spans="2:24">
      <c r="B181" s="116"/>
      <c r="C181" s="1184" t="s">
        <v>106</v>
      </c>
      <c r="D181" s="1185"/>
      <c r="E181" s="635">
        <f t="shared" si="61"/>
        <v>0</v>
      </c>
      <c r="F181" s="311">
        <f t="shared" si="64"/>
        <v>0</v>
      </c>
      <c r="G181" s="636">
        <f t="shared" si="64"/>
        <v>0</v>
      </c>
      <c r="H181" s="649"/>
      <c r="I181" s="650"/>
      <c r="J181" s="649"/>
      <c r="K181" s="312"/>
      <c r="L181" s="650"/>
      <c r="M181" s="663"/>
      <c r="N181" s="312"/>
      <c r="O181" s="313"/>
      <c r="P181" s="711">
        <f t="shared" si="60"/>
        <v>0</v>
      </c>
    </row>
    <row r="182" spans="2:24">
      <c r="B182" s="116"/>
      <c r="C182" s="1186" t="s">
        <v>107</v>
      </c>
      <c r="D182" s="1187"/>
      <c r="E182" s="637">
        <f t="shared" si="61"/>
        <v>0</v>
      </c>
      <c r="F182" s="449">
        <f t="shared" si="64"/>
        <v>0</v>
      </c>
      <c r="G182" s="638">
        <f t="shared" si="64"/>
        <v>0</v>
      </c>
      <c r="H182" s="653">
        <f>+H167*$H$169</f>
        <v>0</v>
      </c>
      <c r="I182" s="654">
        <f>+I167/$K$13*$I$169</f>
        <v>0</v>
      </c>
      <c r="J182" s="659"/>
      <c r="K182" s="450"/>
      <c r="L182" s="660"/>
      <c r="M182" s="664"/>
      <c r="N182" s="450"/>
      <c r="O182" s="451"/>
      <c r="P182" s="717">
        <f t="shared" si="60"/>
        <v>0</v>
      </c>
    </row>
    <row r="183" spans="2:24">
      <c r="B183" s="116"/>
      <c r="C183" s="1180" t="s">
        <v>338</v>
      </c>
      <c r="D183" s="1181"/>
      <c r="E183" s="639">
        <f t="shared" ref="E183:N183" si="65">SUM(E175:E182)</f>
        <v>0</v>
      </c>
      <c r="F183" s="452">
        <f t="shared" si="65"/>
        <v>0</v>
      </c>
      <c r="G183" s="640">
        <f t="shared" si="65"/>
        <v>0</v>
      </c>
      <c r="H183" s="655">
        <f t="shared" si="65"/>
        <v>0</v>
      </c>
      <c r="I183" s="656">
        <f t="shared" si="65"/>
        <v>0</v>
      </c>
      <c r="J183" s="639">
        <f t="shared" si="65"/>
        <v>0</v>
      </c>
      <c r="K183" s="458">
        <f t="shared" si="65"/>
        <v>0</v>
      </c>
      <c r="L183" s="661">
        <f t="shared" si="65"/>
        <v>0</v>
      </c>
      <c r="M183" s="665">
        <f t="shared" si="65"/>
        <v>0</v>
      </c>
      <c r="N183" s="458">
        <f t="shared" si="65"/>
        <v>0</v>
      </c>
      <c r="O183" s="459">
        <f>SUM(O175:O182)</f>
        <v>0</v>
      </c>
      <c r="P183" s="718">
        <f>SUM(P175:P182)</f>
        <v>0</v>
      </c>
    </row>
    <row r="184" spans="2:24">
      <c r="B184" s="116"/>
      <c r="C184" s="1188" t="s">
        <v>131</v>
      </c>
      <c r="D184" s="1189"/>
      <c r="E184" s="641"/>
      <c r="F184" s="447"/>
      <c r="G184" s="642"/>
      <c r="H184" s="641"/>
      <c r="I184" s="642"/>
      <c r="J184" s="641"/>
      <c r="K184" s="447"/>
      <c r="L184" s="642"/>
      <c r="M184" s="666"/>
      <c r="N184" s="447"/>
      <c r="O184" s="448"/>
      <c r="P184" s="710">
        <f t="shared" si="60"/>
        <v>0</v>
      </c>
      <c r="R184" s="98"/>
    </row>
    <row r="185" spans="2:24" ht="17.25" thickBot="1">
      <c r="B185" s="116"/>
      <c r="C185" s="1190" t="s">
        <v>132</v>
      </c>
      <c r="D185" s="1191"/>
      <c r="E185" s="643"/>
      <c r="F185" s="625"/>
      <c r="G185" s="644"/>
      <c r="H185" s="657">
        <f>Q67*H$169</f>
        <v>0</v>
      </c>
      <c r="I185" s="658">
        <f>Q68/$K$13*I$169</f>
        <v>0</v>
      </c>
      <c r="J185" s="657">
        <f>Q69*J$169</f>
        <v>0</v>
      </c>
      <c r="K185" s="626">
        <f>Q70*K$169</f>
        <v>0</v>
      </c>
      <c r="L185" s="658">
        <f>Q71*L$169</f>
        <v>0</v>
      </c>
      <c r="M185" s="667"/>
      <c r="N185" s="625"/>
      <c r="O185" s="627"/>
      <c r="P185" s="719">
        <f>SUM(E185:O185)</f>
        <v>0</v>
      </c>
      <c r="R185" s="98"/>
    </row>
    <row r="186" spans="2:24" ht="17.25" thickBot="1">
      <c r="B186" s="116"/>
      <c r="C186" s="1182" t="s">
        <v>44</v>
      </c>
      <c r="D186" s="1183"/>
      <c r="E186" s="645">
        <f>E183+E184+E185</f>
        <v>0</v>
      </c>
      <c r="F186" s="628">
        <f t="shared" ref="F186:O186" si="66">F183+F184+F185</f>
        <v>0</v>
      </c>
      <c r="G186" s="630">
        <f t="shared" si="66"/>
        <v>0</v>
      </c>
      <c r="H186" s="645">
        <f t="shared" si="66"/>
        <v>0</v>
      </c>
      <c r="I186" s="630">
        <f t="shared" si="66"/>
        <v>0</v>
      </c>
      <c r="J186" s="645">
        <f t="shared" si="66"/>
        <v>0</v>
      </c>
      <c r="K186" s="628">
        <f t="shared" si="66"/>
        <v>0</v>
      </c>
      <c r="L186" s="630">
        <f t="shared" si="66"/>
        <v>0</v>
      </c>
      <c r="M186" s="668">
        <f t="shared" si="66"/>
        <v>0</v>
      </c>
      <c r="N186" s="628">
        <f t="shared" si="66"/>
        <v>0</v>
      </c>
      <c r="O186" s="629">
        <f t="shared" si="66"/>
        <v>0</v>
      </c>
      <c r="P186" s="720">
        <f>P183+P184+P185</f>
        <v>0</v>
      </c>
      <c r="R186" s="74"/>
    </row>
    <row r="187" spans="2:24" ht="9" customHeight="1">
      <c r="B187" s="102"/>
      <c r="C187" s="68"/>
      <c r="D187" s="102"/>
      <c r="E187" s="68"/>
      <c r="F187" s="68"/>
      <c r="G187" s="69"/>
      <c r="H187" s="69"/>
      <c r="I187" s="69"/>
      <c r="J187" s="69"/>
      <c r="K187" s="69"/>
      <c r="L187" s="70"/>
      <c r="M187" s="71"/>
      <c r="N187" s="68"/>
      <c r="O187" s="70"/>
      <c r="P187" s="71"/>
      <c r="Q187" s="68"/>
    </row>
    <row r="188" spans="2:24" ht="17.25" thickBot="1">
      <c r="B188" s="67" t="s">
        <v>252</v>
      </c>
      <c r="C188" s="68"/>
      <c r="D188" s="102"/>
      <c r="E188" s="68"/>
      <c r="F188" s="68"/>
      <c r="G188" s="69"/>
      <c r="H188" s="69"/>
      <c r="I188" s="69"/>
      <c r="J188" s="69"/>
      <c r="K188" s="69"/>
      <c r="L188" s="70"/>
      <c r="M188" s="71"/>
      <c r="N188" s="68"/>
      <c r="O188" s="70"/>
      <c r="P188" s="71"/>
      <c r="Q188" s="68"/>
      <c r="X188" s="74" t="s">
        <v>550</v>
      </c>
    </row>
    <row r="189" spans="2:24" ht="14.45" customHeight="1">
      <c r="B189" s="1143"/>
      <c r="C189" s="1144"/>
      <c r="D189" s="1145"/>
      <c r="E189" s="506" t="str">
        <f>E136</f>
        <v>４月</v>
      </c>
      <c r="F189" s="506" t="str">
        <f t="shared" ref="F189:P189" si="67">F136</f>
        <v>５月</v>
      </c>
      <c r="G189" s="506" t="str">
        <f t="shared" si="67"/>
        <v>６月</v>
      </c>
      <c r="H189" s="506" t="str">
        <f t="shared" si="67"/>
        <v>７月</v>
      </c>
      <c r="I189" s="506" t="str">
        <f t="shared" si="67"/>
        <v>８月</v>
      </c>
      <c r="J189" s="506" t="str">
        <f t="shared" si="67"/>
        <v>９月</v>
      </c>
      <c r="K189" s="506" t="str">
        <f t="shared" si="67"/>
        <v>１０月</v>
      </c>
      <c r="L189" s="506" t="str">
        <f t="shared" si="67"/>
        <v>１１月</v>
      </c>
      <c r="M189" s="506" t="str">
        <f t="shared" si="67"/>
        <v>１２月</v>
      </c>
      <c r="N189" s="506" t="str">
        <f t="shared" si="67"/>
        <v>１月</v>
      </c>
      <c r="O189" s="506" t="str">
        <f t="shared" si="67"/>
        <v>２月</v>
      </c>
      <c r="P189" s="506" t="str">
        <f t="shared" si="67"/>
        <v>３月</v>
      </c>
      <c r="Q189" s="486" t="s">
        <v>44</v>
      </c>
      <c r="W189" s="962" t="s">
        <v>538</v>
      </c>
      <c r="X189" s="121">
        <f>E$239</f>
        <v>0</v>
      </c>
    </row>
    <row r="190" spans="2:24" ht="14.45" customHeight="1">
      <c r="B190" s="1146" t="s">
        <v>97</v>
      </c>
      <c r="C190" s="75" t="s">
        <v>66</v>
      </c>
      <c r="D190" s="76" t="s">
        <v>130</v>
      </c>
      <c r="E190" s="315">
        <f t="shared" ref="E190:P190" si="68">$E$169*E$51</f>
        <v>0</v>
      </c>
      <c r="F190" s="315">
        <f t="shared" si="68"/>
        <v>0</v>
      </c>
      <c r="G190" s="315">
        <f t="shared" si="68"/>
        <v>0</v>
      </c>
      <c r="H190" s="315">
        <f t="shared" si="68"/>
        <v>0</v>
      </c>
      <c r="I190" s="315">
        <f t="shared" si="68"/>
        <v>0</v>
      </c>
      <c r="J190" s="315">
        <f t="shared" si="68"/>
        <v>0</v>
      </c>
      <c r="K190" s="315">
        <f t="shared" si="68"/>
        <v>0</v>
      </c>
      <c r="L190" s="315">
        <f t="shared" si="68"/>
        <v>0</v>
      </c>
      <c r="M190" s="315">
        <f t="shared" si="68"/>
        <v>0</v>
      </c>
      <c r="N190" s="315">
        <f t="shared" si="68"/>
        <v>0</v>
      </c>
      <c r="O190" s="315">
        <f t="shared" si="68"/>
        <v>0</v>
      </c>
      <c r="P190" s="315">
        <f t="shared" si="68"/>
        <v>0</v>
      </c>
      <c r="Q190" s="529">
        <f t="shared" ref="Q190:Q237" si="69">SUM(E190:P190)</f>
        <v>0</v>
      </c>
      <c r="W190" s="962" t="s">
        <v>539</v>
      </c>
      <c r="X190" s="121">
        <f>F$239</f>
        <v>0</v>
      </c>
    </row>
    <row r="191" spans="2:24" ht="14.45" customHeight="1">
      <c r="B191" s="1147"/>
      <c r="C191" s="80" t="s">
        <v>68</v>
      </c>
      <c r="D191" s="81" t="s">
        <v>130</v>
      </c>
      <c r="E191" s="316">
        <f t="shared" ref="E191:P191" si="70">$F$169*E52</f>
        <v>0</v>
      </c>
      <c r="F191" s="317">
        <f t="shared" si="70"/>
        <v>0</v>
      </c>
      <c r="G191" s="317">
        <f t="shared" si="70"/>
        <v>0</v>
      </c>
      <c r="H191" s="317">
        <f t="shared" si="70"/>
        <v>0</v>
      </c>
      <c r="I191" s="317">
        <f t="shared" si="70"/>
        <v>0</v>
      </c>
      <c r="J191" s="317">
        <f t="shared" si="70"/>
        <v>0</v>
      </c>
      <c r="K191" s="317">
        <f t="shared" si="70"/>
        <v>0</v>
      </c>
      <c r="L191" s="317">
        <f t="shared" si="70"/>
        <v>0</v>
      </c>
      <c r="M191" s="317">
        <f t="shared" si="70"/>
        <v>0</v>
      </c>
      <c r="N191" s="317">
        <f t="shared" si="70"/>
        <v>0</v>
      </c>
      <c r="O191" s="317">
        <f t="shared" si="70"/>
        <v>0</v>
      </c>
      <c r="P191" s="318">
        <f t="shared" si="70"/>
        <v>0</v>
      </c>
      <c r="Q191" s="530">
        <f t="shared" si="69"/>
        <v>0</v>
      </c>
      <c r="W191" s="962" t="s">
        <v>540</v>
      </c>
      <c r="X191" s="121">
        <f>G$239</f>
        <v>0</v>
      </c>
    </row>
    <row r="192" spans="2:24" ht="14.45" customHeight="1">
      <c r="B192" s="1147"/>
      <c r="C192" s="80" t="s">
        <v>69</v>
      </c>
      <c r="D192" s="81" t="s">
        <v>130</v>
      </c>
      <c r="E192" s="319">
        <f t="shared" ref="E192:P192" si="71">$G$169*E53</f>
        <v>0</v>
      </c>
      <c r="F192" s="319">
        <f t="shared" si="71"/>
        <v>0</v>
      </c>
      <c r="G192" s="319">
        <f t="shared" si="71"/>
        <v>0</v>
      </c>
      <c r="H192" s="319">
        <f t="shared" si="71"/>
        <v>0</v>
      </c>
      <c r="I192" s="319">
        <f t="shared" si="71"/>
        <v>0</v>
      </c>
      <c r="J192" s="319">
        <f t="shared" si="71"/>
        <v>0</v>
      </c>
      <c r="K192" s="319">
        <f t="shared" si="71"/>
        <v>0</v>
      </c>
      <c r="L192" s="319">
        <f t="shared" si="71"/>
        <v>0</v>
      </c>
      <c r="M192" s="319">
        <f t="shared" si="71"/>
        <v>0</v>
      </c>
      <c r="N192" s="319">
        <f t="shared" si="71"/>
        <v>0</v>
      </c>
      <c r="O192" s="319">
        <f t="shared" si="71"/>
        <v>0</v>
      </c>
      <c r="P192" s="319">
        <f t="shared" si="71"/>
        <v>0</v>
      </c>
      <c r="Q192" s="530">
        <f t="shared" si="69"/>
        <v>0</v>
      </c>
      <c r="W192" s="962" t="s">
        <v>541</v>
      </c>
      <c r="X192" s="121">
        <f>H$239</f>
        <v>0</v>
      </c>
    </row>
    <row r="193" spans="2:24" ht="14.45" customHeight="1">
      <c r="B193" s="1147"/>
      <c r="C193" s="80" t="s">
        <v>273</v>
      </c>
      <c r="D193" s="81" t="s">
        <v>130</v>
      </c>
      <c r="E193" s="316">
        <f t="shared" ref="E193:P193" si="72">$H$169*E54</f>
        <v>0</v>
      </c>
      <c r="F193" s="317">
        <f t="shared" si="72"/>
        <v>0</v>
      </c>
      <c r="G193" s="317">
        <f t="shared" si="72"/>
        <v>0</v>
      </c>
      <c r="H193" s="317">
        <f t="shared" si="72"/>
        <v>0</v>
      </c>
      <c r="I193" s="317">
        <f t="shared" si="72"/>
        <v>0</v>
      </c>
      <c r="J193" s="317">
        <f t="shared" si="72"/>
        <v>0</v>
      </c>
      <c r="K193" s="317">
        <f t="shared" si="72"/>
        <v>0</v>
      </c>
      <c r="L193" s="317">
        <f t="shared" si="72"/>
        <v>0</v>
      </c>
      <c r="M193" s="317">
        <f t="shared" si="72"/>
        <v>0</v>
      </c>
      <c r="N193" s="317">
        <f t="shared" si="72"/>
        <v>0</v>
      </c>
      <c r="O193" s="317">
        <f t="shared" si="72"/>
        <v>0</v>
      </c>
      <c r="P193" s="318">
        <f t="shared" si="72"/>
        <v>0</v>
      </c>
      <c r="Q193" s="531">
        <f t="shared" si="69"/>
        <v>0</v>
      </c>
      <c r="W193" s="962" t="s">
        <v>542</v>
      </c>
      <c r="X193" s="121">
        <f>I$239</f>
        <v>0</v>
      </c>
    </row>
    <row r="194" spans="2:24" ht="14.45" customHeight="1">
      <c r="B194" s="1147"/>
      <c r="C194" s="80" t="s">
        <v>75</v>
      </c>
      <c r="D194" s="81" t="s">
        <v>130</v>
      </c>
      <c r="E194" s="316">
        <f t="shared" ref="E194:P194" si="73">$I$169*E55/$K$13</f>
        <v>0</v>
      </c>
      <c r="F194" s="317">
        <f t="shared" si="73"/>
        <v>0</v>
      </c>
      <c r="G194" s="317">
        <f t="shared" si="73"/>
        <v>0</v>
      </c>
      <c r="H194" s="317">
        <f t="shared" si="73"/>
        <v>0</v>
      </c>
      <c r="I194" s="317">
        <f t="shared" si="73"/>
        <v>0</v>
      </c>
      <c r="J194" s="317">
        <f t="shared" si="73"/>
        <v>0</v>
      </c>
      <c r="K194" s="317">
        <f t="shared" si="73"/>
        <v>0</v>
      </c>
      <c r="L194" s="317">
        <f t="shared" si="73"/>
        <v>0</v>
      </c>
      <c r="M194" s="317">
        <f t="shared" si="73"/>
        <v>0</v>
      </c>
      <c r="N194" s="317">
        <f t="shared" si="73"/>
        <v>0</v>
      </c>
      <c r="O194" s="317">
        <f t="shared" si="73"/>
        <v>0</v>
      </c>
      <c r="P194" s="318">
        <f t="shared" si="73"/>
        <v>0</v>
      </c>
      <c r="Q194" s="531">
        <f t="shared" si="69"/>
        <v>0</v>
      </c>
      <c r="W194" s="962" t="s">
        <v>543</v>
      </c>
      <c r="X194" s="121">
        <f>J$239</f>
        <v>0</v>
      </c>
    </row>
    <row r="195" spans="2:24" ht="14.45" customHeight="1">
      <c r="B195" s="1147"/>
      <c r="C195" s="80" t="s">
        <v>269</v>
      </c>
      <c r="D195" s="81" t="s">
        <v>130</v>
      </c>
      <c r="E195" s="316">
        <f t="shared" ref="E195:P195" si="74">$J$169*E56</f>
        <v>0</v>
      </c>
      <c r="F195" s="317">
        <f t="shared" si="74"/>
        <v>0</v>
      </c>
      <c r="G195" s="317">
        <f t="shared" si="74"/>
        <v>0</v>
      </c>
      <c r="H195" s="317">
        <f t="shared" si="74"/>
        <v>0</v>
      </c>
      <c r="I195" s="317">
        <f t="shared" si="74"/>
        <v>0</v>
      </c>
      <c r="J195" s="317">
        <f t="shared" si="74"/>
        <v>0</v>
      </c>
      <c r="K195" s="317">
        <f t="shared" si="74"/>
        <v>0</v>
      </c>
      <c r="L195" s="317">
        <f t="shared" si="74"/>
        <v>0</v>
      </c>
      <c r="M195" s="317">
        <f t="shared" si="74"/>
        <v>0</v>
      </c>
      <c r="N195" s="317">
        <f t="shared" si="74"/>
        <v>0</v>
      </c>
      <c r="O195" s="317">
        <f t="shared" si="74"/>
        <v>0</v>
      </c>
      <c r="P195" s="318">
        <f t="shared" si="74"/>
        <v>0</v>
      </c>
      <c r="Q195" s="531">
        <f t="shared" si="69"/>
        <v>0</v>
      </c>
      <c r="W195" s="962" t="s">
        <v>544</v>
      </c>
      <c r="X195" s="121">
        <f>K$239</f>
        <v>0</v>
      </c>
    </row>
    <row r="196" spans="2:24" ht="14.45" customHeight="1">
      <c r="B196" s="1147"/>
      <c r="C196" s="80" t="s">
        <v>293</v>
      </c>
      <c r="D196" s="81" t="s">
        <v>294</v>
      </c>
      <c r="E196" s="316">
        <f t="shared" ref="E196:P196" si="75">$K$169*E57</f>
        <v>0</v>
      </c>
      <c r="F196" s="317">
        <f t="shared" si="75"/>
        <v>0</v>
      </c>
      <c r="G196" s="317">
        <f t="shared" si="75"/>
        <v>0</v>
      </c>
      <c r="H196" s="317">
        <f t="shared" si="75"/>
        <v>0</v>
      </c>
      <c r="I196" s="317">
        <f t="shared" si="75"/>
        <v>0</v>
      </c>
      <c r="J196" s="317">
        <f t="shared" si="75"/>
        <v>0</v>
      </c>
      <c r="K196" s="317">
        <f t="shared" si="75"/>
        <v>0</v>
      </c>
      <c r="L196" s="317">
        <f t="shared" si="75"/>
        <v>0</v>
      </c>
      <c r="M196" s="317">
        <f t="shared" si="75"/>
        <v>0</v>
      </c>
      <c r="N196" s="317">
        <f t="shared" si="75"/>
        <v>0</v>
      </c>
      <c r="O196" s="317">
        <f t="shared" si="75"/>
        <v>0</v>
      </c>
      <c r="P196" s="318">
        <f t="shared" si="75"/>
        <v>0</v>
      </c>
      <c r="Q196" s="531">
        <f>SUM(E196:P196)</f>
        <v>0</v>
      </c>
      <c r="W196" s="962" t="s">
        <v>545</v>
      </c>
      <c r="X196" s="121">
        <f>L$239</f>
        <v>0</v>
      </c>
    </row>
    <row r="197" spans="2:24" ht="14.45" customHeight="1">
      <c r="B197" s="1147"/>
      <c r="C197" s="80" t="s">
        <v>81</v>
      </c>
      <c r="D197" s="81" t="s">
        <v>130</v>
      </c>
      <c r="E197" s="316">
        <f t="shared" ref="E197:P197" si="76">$L$169*E58</f>
        <v>0</v>
      </c>
      <c r="F197" s="317">
        <f t="shared" si="76"/>
        <v>0</v>
      </c>
      <c r="G197" s="317">
        <f t="shared" si="76"/>
        <v>0</v>
      </c>
      <c r="H197" s="317">
        <f t="shared" si="76"/>
        <v>0</v>
      </c>
      <c r="I197" s="317">
        <f t="shared" si="76"/>
        <v>0</v>
      </c>
      <c r="J197" s="317">
        <f t="shared" si="76"/>
        <v>0</v>
      </c>
      <c r="K197" s="317">
        <f t="shared" si="76"/>
        <v>0</v>
      </c>
      <c r="L197" s="317">
        <f t="shared" si="76"/>
        <v>0</v>
      </c>
      <c r="M197" s="317">
        <f t="shared" si="76"/>
        <v>0</v>
      </c>
      <c r="N197" s="317">
        <f t="shared" si="76"/>
        <v>0</v>
      </c>
      <c r="O197" s="317">
        <f t="shared" si="76"/>
        <v>0</v>
      </c>
      <c r="P197" s="318">
        <f t="shared" si="76"/>
        <v>0</v>
      </c>
      <c r="Q197" s="531">
        <f t="shared" si="69"/>
        <v>0</v>
      </c>
      <c r="W197" s="962" t="s">
        <v>546</v>
      </c>
      <c r="X197" s="121">
        <f>M$239</f>
        <v>0</v>
      </c>
    </row>
    <row r="198" spans="2:24" ht="14.45" customHeight="1">
      <c r="B198" s="1147"/>
      <c r="C198" s="80" t="s">
        <v>83</v>
      </c>
      <c r="D198" s="81" t="s">
        <v>130</v>
      </c>
      <c r="E198" s="316">
        <f t="shared" ref="E198:P198" si="77">IF($M$169="",0,$M$169*E59)</f>
        <v>0</v>
      </c>
      <c r="F198" s="317">
        <f t="shared" si="77"/>
        <v>0</v>
      </c>
      <c r="G198" s="317">
        <f t="shared" si="77"/>
        <v>0</v>
      </c>
      <c r="H198" s="317">
        <f t="shared" si="77"/>
        <v>0</v>
      </c>
      <c r="I198" s="317">
        <f t="shared" si="77"/>
        <v>0</v>
      </c>
      <c r="J198" s="317">
        <f t="shared" si="77"/>
        <v>0</v>
      </c>
      <c r="K198" s="317">
        <f t="shared" si="77"/>
        <v>0</v>
      </c>
      <c r="L198" s="317">
        <f t="shared" si="77"/>
        <v>0</v>
      </c>
      <c r="M198" s="317">
        <f t="shared" si="77"/>
        <v>0</v>
      </c>
      <c r="N198" s="317">
        <f t="shared" si="77"/>
        <v>0</v>
      </c>
      <c r="O198" s="317">
        <f t="shared" si="77"/>
        <v>0</v>
      </c>
      <c r="P198" s="318">
        <f t="shared" si="77"/>
        <v>0</v>
      </c>
      <c r="Q198" s="531">
        <f t="shared" si="69"/>
        <v>0</v>
      </c>
      <c r="W198" s="962" t="s">
        <v>547</v>
      </c>
      <c r="X198" s="121">
        <f>N$239</f>
        <v>0</v>
      </c>
    </row>
    <row r="199" spans="2:24" ht="14.45" customHeight="1">
      <c r="B199" s="1159"/>
      <c r="C199" s="80" t="str">
        <f>C32</f>
        <v>その他1</v>
      </c>
      <c r="D199" s="81" t="s">
        <v>122</v>
      </c>
      <c r="E199" s="319">
        <f t="shared" ref="E199:P199" si="78">IF($N$169="",0,$N$169*E60)</f>
        <v>0</v>
      </c>
      <c r="F199" s="319">
        <f t="shared" si="78"/>
        <v>0</v>
      </c>
      <c r="G199" s="319">
        <f t="shared" si="78"/>
        <v>0</v>
      </c>
      <c r="H199" s="319">
        <f t="shared" si="78"/>
        <v>0</v>
      </c>
      <c r="I199" s="319">
        <f t="shared" si="78"/>
        <v>0</v>
      </c>
      <c r="J199" s="319">
        <f t="shared" si="78"/>
        <v>0</v>
      </c>
      <c r="K199" s="319">
        <f t="shared" si="78"/>
        <v>0</v>
      </c>
      <c r="L199" s="319">
        <f t="shared" si="78"/>
        <v>0</v>
      </c>
      <c r="M199" s="319">
        <f t="shared" si="78"/>
        <v>0</v>
      </c>
      <c r="N199" s="319">
        <f t="shared" si="78"/>
        <v>0</v>
      </c>
      <c r="O199" s="319">
        <f t="shared" si="78"/>
        <v>0</v>
      </c>
      <c r="P199" s="319">
        <f t="shared" si="78"/>
        <v>0</v>
      </c>
      <c r="Q199" s="535">
        <f t="shared" si="69"/>
        <v>0</v>
      </c>
      <c r="W199" s="962" t="s">
        <v>548</v>
      </c>
      <c r="X199" s="121">
        <f>O$239</f>
        <v>0</v>
      </c>
    </row>
    <row r="200" spans="2:24" ht="14.45" customHeight="1">
      <c r="B200" s="1147" t="s">
        <v>416</v>
      </c>
      <c r="C200" s="75" t="s">
        <v>66</v>
      </c>
      <c r="D200" s="76" t="s">
        <v>130</v>
      </c>
      <c r="E200" s="321">
        <f>$E$169*E$61</f>
        <v>0</v>
      </c>
      <c r="F200" s="322">
        <f t="shared" ref="F200:P200" si="79">$E$169*F$61</f>
        <v>0</v>
      </c>
      <c r="G200" s="322">
        <f t="shared" si="79"/>
        <v>0</v>
      </c>
      <c r="H200" s="322">
        <f t="shared" si="79"/>
        <v>0</v>
      </c>
      <c r="I200" s="322">
        <f t="shared" si="79"/>
        <v>0</v>
      </c>
      <c r="J200" s="322">
        <f t="shared" si="79"/>
        <v>0</v>
      </c>
      <c r="K200" s="322">
        <f t="shared" si="79"/>
        <v>0</v>
      </c>
      <c r="L200" s="322">
        <f t="shared" si="79"/>
        <v>0</v>
      </c>
      <c r="M200" s="322">
        <f t="shared" si="79"/>
        <v>0</v>
      </c>
      <c r="N200" s="322">
        <f t="shared" si="79"/>
        <v>0</v>
      </c>
      <c r="O200" s="322">
        <f t="shared" si="79"/>
        <v>0</v>
      </c>
      <c r="P200" s="323">
        <f t="shared" si="79"/>
        <v>0</v>
      </c>
      <c r="Q200" s="532">
        <f t="shared" si="69"/>
        <v>0</v>
      </c>
      <c r="W200" s="962" t="s">
        <v>549</v>
      </c>
      <c r="X200" s="121">
        <f>P$239</f>
        <v>0</v>
      </c>
    </row>
    <row r="201" spans="2:24" ht="14.45" customHeight="1">
      <c r="B201" s="1147"/>
      <c r="C201" s="80" t="s">
        <v>68</v>
      </c>
      <c r="D201" s="81" t="s">
        <v>130</v>
      </c>
      <c r="E201" s="316">
        <f>$E$169*E$62</f>
        <v>0</v>
      </c>
      <c r="F201" s="317">
        <f t="shared" ref="F201:P201" si="80">$E$169*F$62</f>
        <v>0</v>
      </c>
      <c r="G201" s="317">
        <f t="shared" si="80"/>
        <v>0</v>
      </c>
      <c r="H201" s="317">
        <f t="shared" si="80"/>
        <v>0</v>
      </c>
      <c r="I201" s="317">
        <f t="shared" si="80"/>
        <v>0</v>
      </c>
      <c r="J201" s="317">
        <f t="shared" si="80"/>
        <v>0</v>
      </c>
      <c r="K201" s="317">
        <f t="shared" si="80"/>
        <v>0</v>
      </c>
      <c r="L201" s="317">
        <f t="shared" si="80"/>
        <v>0</v>
      </c>
      <c r="M201" s="317">
        <f t="shared" si="80"/>
        <v>0</v>
      </c>
      <c r="N201" s="317">
        <f t="shared" si="80"/>
        <v>0</v>
      </c>
      <c r="O201" s="317">
        <f t="shared" si="80"/>
        <v>0</v>
      </c>
      <c r="P201" s="318">
        <f t="shared" si="80"/>
        <v>0</v>
      </c>
      <c r="Q201" s="531">
        <f t="shared" si="69"/>
        <v>0</v>
      </c>
    </row>
    <row r="202" spans="2:24" ht="14.45" customHeight="1">
      <c r="B202" s="1159"/>
      <c r="C202" s="84" t="s">
        <v>69</v>
      </c>
      <c r="D202" s="81" t="s">
        <v>108</v>
      </c>
      <c r="E202" s="858">
        <f>$E$169*E$63</f>
        <v>0</v>
      </c>
      <c r="F202" s="859">
        <f t="shared" ref="F202:P202" si="81">$E$169*F$63</f>
        <v>0</v>
      </c>
      <c r="G202" s="859">
        <f t="shared" si="81"/>
        <v>0</v>
      </c>
      <c r="H202" s="859">
        <f t="shared" si="81"/>
        <v>0</v>
      </c>
      <c r="I202" s="859">
        <f t="shared" si="81"/>
        <v>0</v>
      </c>
      <c r="J202" s="859">
        <f t="shared" si="81"/>
        <v>0</v>
      </c>
      <c r="K202" s="859">
        <f t="shared" si="81"/>
        <v>0</v>
      </c>
      <c r="L202" s="859">
        <f t="shared" si="81"/>
        <v>0</v>
      </c>
      <c r="M202" s="859">
        <f t="shared" si="81"/>
        <v>0</v>
      </c>
      <c r="N202" s="859">
        <f t="shared" si="81"/>
        <v>0</v>
      </c>
      <c r="O202" s="859">
        <f t="shared" si="81"/>
        <v>0</v>
      </c>
      <c r="P202" s="860">
        <f t="shared" si="81"/>
        <v>0</v>
      </c>
      <c r="Q202" s="531">
        <f t="shared" si="69"/>
        <v>0</v>
      </c>
    </row>
    <row r="203" spans="2:24" ht="14.45" customHeight="1">
      <c r="B203" s="1130" t="s">
        <v>100</v>
      </c>
      <c r="C203" s="75" t="s">
        <v>66</v>
      </c>
      <c r="D203" s="76" t="s">
        <v>130</v>
      </c>
      <c r="E203" s="315">
        <f t="shared" ref="E203:P203" si="82">E$64*$E$169</f>
        <v>0</v>
      </c>
      <c r="F203" s="315">
        <f t="shared" si="82"/>
        <v>0</v>
      </c>
      <c r="G203" s="315">
        <f t="shared" si="82"/>
        <v>0</v>
      </c>
      <c r="H203" s="315">
        <f t="shared" si="82"/>
        <v>0</v>
      </c>
      <c r="I203" s="315">
        <f t="shared" si="82"/>
        <v>0</v>
      </c>
      <c r="J203" s="315">
        <f t="shared" si="82"/>
        <v>0</v>
      </c>
      <c r="K203" s="315">
        <f t="shared" si="82"/>
        <v>0</v>
      </c>
      <c r="L203" s="315">
        <f t="shared" si="82"/>
        <v>0</v>
      </c>
      <c r="M203" s="315">
        <f t="shared" si="82"/>
        <v>0</v>
      </c>
      <c r="N203" s="315">
        <f t="shared" si="82"/>
        <v>0</v>
      </c>
      <c r="O203" s="315">
        <f t="shared" si="82"/>
        <v>0</v>
      </c>
      <c r="P203" s="315">
        <f t="shared" si="82"/>
        <v>0</v>
      </c>
      <c r="Q203" s="532">
        <f t="shared" si="69"/>
        <v>0</v>
      </c>
    </row>
    <row r="204" spans="2:24" ht="14.45" customHeight="1">
      <c r="B204" s="1131"/>
      <c r="C204" s="80" t="s">
        <v>68</v>
      </c>
      <c r="D204" s="81" t="s">
        <v>130</v>
      </c>
      <c r="E204" s="316">
        <f t="shared" ref="E204:P204" si="83">E$65*$F$169</f>
        <v>0</v>
      </c>
      <c r="F204" s="317">
        <f t="shared" si="83"/>
        <v>0</v>
      </c>
      <c r="G204" s="317">
        <f t="shared" si="83"/>
        <v>0</v>
      </c>
      <c r="H204" s="317">
        <f t="shared" si="83"/>
        <v>0</v>
      </c>
      <c r="I204" s="317">
        <f t="shared" si="83"/>
        <v>0</v>
      </c>
      <c r="J204" s="317">
        <f t="shared" si="83"/>
        <v>0</v>
      </c>
      <c r="K204" s="317">
        <f t="shared" si="83"/>
        <v>0</v>
      </c>
      <c r="L204" s="317">
        <f t="shared" si="83"/>
        <v>0</v>
      </c>
      <c r="M204" s="317">
        <f t="shared" si="83"/>
        <v>0</v>
      </c>
      <c r="N204" s="317">
        <f t="shared" si="83"/>
        <v>0</v>
      </c>
      <c r="O204" s="317">
        <f t="shared" si="83"/>
        <v>0</v>
      </c>
      <c r="P204" s="318">
        <f t="shared" si="83"/>
        <v>0</v>
      </c>
      <c r="Q204" s="531">
        <f t="shared" si="69"/>
        <v>0</v>
      </c>
    </row>
    <row r="205" spans="2:24" ht="14.45" customHeight="1">
      <c r="B205" s="1132"/>
      <c r="C205" s="84" t="s">
        <v>69</v>
      </c>
      <c r="D205" s="81" t="s">
        <v>122</v>
      </c>
      <c r="E205" s="320">
        <f t="shared" ref="E205:P205" si="84">E$66*$G$169</f>
        <v>0</v>
      </c>
      <c r="F205" s="320">
        <f t="shared" si="84"/>
        <v>0</v>
      </c>
      <c r="G205" s="320">
        <f t="shared" si="84"/>
        <v>0</v>
      </c>
      <c r="H205" s="320">
        <f t="shared" si="84"/>
        <v>0</v>
      </c>
      <c r="I205" s="320">
        <f t="shared" si="84"/>
        <v>0</v>
      </c>
      <c r="J205" s="320">
        <f t="shared" si="84"/>
        <v>0</v>
      </c>
      <c r="K205" s="320">
        <f t="shared" si="84"/>
        <v>0</v>
      </c>
      <c r="L205" s="320">
        <f t="shared" si="84"/>
        <v>0</v>
      </c>
      <c r="M205" s="320">
        <f t="shared" si="84"/>
        <v>0</v>
      </c>
      <c r="N205" s="320">
        <f t="shared" si="84"/>
        <v>0</v>
      </c>
      <c r="O205" s="320">
        <f t="shared" si="84"/>
        <v>0</v>
      </c>
      <c r="P205" s="320">
        <f t="shared" si="84"/>
        <v>0</v>
      </c>
      <c r="Q205" s="533">
        <f t="shared" si="69"/>
        <v>0</v>
      </c>
    </row>
    <row r="206" spans="2:24" ht="14.45" customHeight="1">
      <c r="B206" s="1125" t="s">
        <v>29</v>
      </c>
      <c r="C206" s="75" t="s">
        <v>301</v>
      </c>
      <c r="D206" s="76" t="s">
        <v>130</v>
      </c>
      <c r="E206" s="315">
        <f t="shared" ref="E206:P206" si="85">E$67*$H$169</f>
        <v>0</v>
      </c>
      <c r="F206" s="315">
        <f t="shared" si="85"/>
        <v>0</v>
      </c>
      <c r="G206" s="315">
        <f t="shared" si="85"/>
        <v>0</v>
      </c>
      <c r="H206" s="315">
        <f t="shared" si="85"/>
        <v>0</v>
      </c>
      <c r="I206" s="315">
        <f t="shared" si="85"/>
        <v>0</v>
      </c>
      <c r="J206" s="315">
        <f t="shared" si="85"/>
        <v>0</v>
      </c>
      <c r="K206" s="315">
        <f t="shared" si="85"/>
        <v>0</v>
      </c>
      <c r="L206" s="315">
        <f t="shared" si="85"/>
        <v>0</v>
      </c>
      <c r="M206" s="315">
        <f t="shared" si="85"/>
        <v>0</v>
      </c>
      <c r="N206" s="315">
        <f t="shared" si="85"/>
        <v>0</v>
      </c>
      <c r="O206" s="315">
        <f t="shared" si="85"/>
        <v>0</v>
      </c>
      <c r="P206" s="315">
        <f t="shared" si="85"/>
        <v>0</v>
      </c>
      <c r="Q206" s="532">
        <f t="shared" si="69"/>
        <v>0</v>
      </c>
    </row>
    <row r="207" spans="2:24" ht="14.45" customHeight="1">
      <c r="B207" s="1126"/>
      <c r="C207" s="80" t="s">
        <v>75</v>
      </c>
      <c r="D207" s="108" t="s">
        <v>294</v>
      </c>
      <c r="E207" s="316">
        <f t="shared" ref="E207:P207" si="86">E68/$K$13*$I$169</f>
        <v>0</v>
      </c>
      <c r="F207" s="317">
        <f t="shared" si="86"/>
        <v>0</v>
      </c>
      <c r="G207" s="317">
        <f t="shared" si="86"/>
        <v>0</v>
      </c>
      <c r="H207" s="317">
        <f t="shared" si="86"/>
        <v>0</v>
      </c>
      <c r="I207" s="317">
        <f t="shared" si="86"/>
        <v>0</v>
      </c>
      <c r="J207" s="317">
        <f t="shared" si="86"/>
        <v>0</v>
      </c>
      <c r="K207" s="317">
        <f t="shared" si="86"/>
        <v>0</v>
      </c>
      <c r="L207" s="317">
        <f t="shared" si="86"/>
        <v>0</v>
      </c>
      <c r="M207" s="317">
        <f t="shared" si="86"/>
        <v>0</v>
      </c>
      <c r="N207" s="317">
        <f t="shared" si="86"/>
        <v>0</v>
      </c>
      <c r="O207" s="317">
        <f t="shared" si="86"/>
        <v>0</v>
      </c>
      <c r="P207" s="318">
        <f t="shared" si="86"/>
        <v>0</v>
      </c>
      <c r="Q207" s="534">
        <f>SUM(E207:P207)</f>
        <v>0</v>
      </c>
    </row>
    <row r="208" spans="2:24" ht="14.45" customHeight="1">
      <c r="B208" s="1127"/>
      <c r="C208" s="80" t="s">
        <v>269</v>
      </c>
      <c r="D208" s="81" t="s">
        <v>130</v>
      </c>
      <c r="E208" s="316">
        <f t="shared" ref="E208:P208" si="87">E$69*$J$169</f>
        <v>0</v>
      </c>
      <c r="F208" s="317">
        <f t="shared" si="87"/>
        <v>0</v>
      </c>
      <c r="G208" s="317">
        <f t="shared" si="87"/>
        <v>0</v>
      </c>
      <c r="H208" s="317">
        <f t="shared" si="87"/>
        <v>0</v>
      </c>
      <c r="I208" s="317">
        <f t="shared" si="87"/>
        <v>0</v>
      </c>
      <c r="J208" s="317">
        <f t="shared" si="87"/>
        <v>0</v>
      </c>
      <c r="K208" s="317">
        <f t="shared" si="87"/>
        <v>0</v>
      </c>
      <c r="L208" s="317">
        <f t="shared" si="87"/>
        <v>0</v>
      </c>
      <c r="M208" s="317">
        <f t="shared" si="87"/>
        <v>0</v>
      </c>
      <c r="N208" s="317">
        <f t="shared" si="87"/>
        <v>0</v>
      </c>
      <c r="O208" s="317">
        <f t="shared" si="87"/>
        <v>0</v>
      </c>
      <c r="P208" s="318">
        <f t="shared" si="87"/>
        <v>0</v>
      </c>
      <c r="Q208" s="531">
        <f t="shared" si="69"/>
        <v>0</v>
      </c>
    </row>
    <row r="209" spans="2:21" ht="14.45" customHeight="1">
      <c r="B209" s="1128"/>
      <c r="C209" s="105" t="s">
        <v>293</v>
      </c>
      <c r="D209" s="81" t="s">
        <v>294</v>
      </c>
      <c r="E209" s="316">
        <f>E70*$K$169</f>
        <v>0</v>
      </c>
      <c r="F209" s="317">
        <f t="shared" ref="F209:P209" si="88">F70*$K$169</f>
        <v>0</v>
      </c>
      <c r="G209" s="317">
        <f t="shared" si="88"/>
        <v>0</v>
      </c>
      <c r="H209" s="317">
        <f t="shared" si="88"/>
        <v>0</v>
      </c>
      <c r="I209" s="317">
        <f t="shared" si="88"/>
        <v>0</v>
      </c>
      <c r="J209" s="317">
        <f t="shared" si="88"/>
        <v>0</v>
      </c>
      <c r="K209" s="317">
        <f t="shared" si="88"/>
        <v>0</v>
      </c>
      <c r="L209" s="317">
        <f t="shared" si="88"/>
        <v>0</v>
      </c>
      <c r="M209" s="317">
        <f t="shared" si="88"/>
        <v>0</v>
      </c>
      <c r="N209" s="317">
        <f t="shared" si="88"/>
        <v>0</v>
      </c>
      <c r="O209" s="317">
        <f t="shared" si="88"/>
        <v>0</v>
      </c>
      <c r="P209" s="318">
        <f t="shared" si="88"/>
        <v>0</v>
      </c>
      <c r="Q209" s="535">
        <f>SUM(E209:P209)</f>
        <v>0</v>
      </c>
    </row>
    <row r="210" spans="2:21" ht="14.45" customHeight="1">
      <c r="B210" s="1129"/>
      <c r="C210" s="84" t="s">
        <v>81</v>
      </c>
      <c r="D210" s="81" t="s">
        <v>122</v>
      </c>
      <c r="E210" s="320">
        <f t="shared" ref="E210:P210" si="89">E$71*$L$169</f>
        <v>0</v>
      </c>
      <c r="F210" s="320">
        <f t="shared" si="89"/>
        <v>0</v>
      </c>
      <c r="G210" s="320">
        <f t="shared" si="89"/>
        <v>0</v>
      </c>
      <c r="H210" s="320">
        <f t="shared" si="89"/>
        <v>0</v>
      </c>
      <c r="I210" s="320">
        <f t="shared" si="89"/>
        <v>0</v>
      </c>
      <c r="J210" s="320">
        <f t="shared" si="89"/>
        <v>0</v>
      </c>
      <c r="K210" s="320">
        <f t="shared" si="89"/>
        <v>0</v>
      </c>
      <c r="L210" s="320">
        <f t="shared" si="89"/>
        <v>0</v>
      </c>
      <c r="M210" s="320">
        <f t="shared" si="89"/>
        <v>0</v>
      </c>
      <c r="N210" s="320">
        <f t="shared" si="89"/>
        <v>0</v>
      </c>
      <c r="O210" s="320">
        <f t="shared" si="89"/>
        <v>0</v>
      </c>
      <c r="P210" s="320">
        <f t="shared" si="89"/>
        <v>0</v>
      </c>
      <c r="Q210" s="533">
        <f t="shared" si="69"/>
        <v>0</v>
      </c>
    </row>
    <row r="211" spans="2:21" ht="14.45" customHeight="1">
      <c r="B211" s="1146" t="s">
        <v>22</v>
      </c>
      <c r="C211" s="75" t="s">
        <v>66</v>
      </c>
      <c r="D211" s="76" t="s">
        <v>130</v>
      </c>
      <c r="E211" s="315">
        <f t="shared" ref="E211:P211" si="90">E$72*$E$169</f>
        <v>0</v>
      </c>
      <c r="F211" s="315">
        <f t="shared" si="90"/>
        <v>0</v>
      </c>
      <c r="G211" s="315">
        <f t="shared" si="90"/>
        <v>0</v>
      </c>
      <c r="H211" s="315">
        <f t="shared" si="90"/>
        <v>0</v>
      </c>
      <c r="I211" s="315">
        <f t="shared" si="90"/>
        <v>0</v>
      </c>
      <c r="J211" s="315">
        <f t="shared" si="90"/>
        <v>0</v>
      </c>
      <c r="K211" s="315">
        <f t="shared" si="90"/>
        <v>0</v>
      </c>
      <c r="L211" s="315">
        <f t="shared" si="90"/>
        <v>0</v>
      </c>
      <c r="M211" s="315">
        <f t="shared" si="90"/>
        <v>0</v>
      </c>
      <c r="N211" s="315">
        <f t="shared" si="90"/>
        <v>0</v>
      </c>
      <c r="O211" s="315">
        <f t="shared" si="90"/>
        <v>0</v>
      </c>
      <c r="P211" s="315">
        <f t="shared" si="90"/>
        <v>0</v>
      </c>
      <c r="Q211" s="532">
        <f t="shared" si="69"/>
        <v>0</v>
      </c>
    </row>
    <row r="212" spans="2:21" ht="14.45" customHeight="1">
      <c r="B212" s="1147"/>
      <c r="C212" s="80" t="s">
        <v>68</v>
      </c>
      <c r="D212" s="81" t="s">
        <v>130</v>
      </c>
      <c r="E212" s="316">
        <f t="shared" ref="E212:P212" si="91">E$73*$F$169</f>
        <v>0</v>
      </c>
      <c r="F212" s="317">
        <f t="shared" si="91"/>
        <v>0</v>
      </c>
      <c r="G212" s="317">
        <f t="shared" si="91"/>
        <v>0</v>
      </c>
      <c r="H212" s="317">
        <f t="shared" si="91"/>
        <v>0</v>
      </c>
      <c r="I212" s="317">
        <f t="shared" si="91"/>
        <v>0</v>
      </c>
      <c r="J212" s="317">
        <f t="shared" si="91"/>
        <v>0</v>
      </c>
      <c r="K212" s="317">
        <f t="shared" si="91"/>
        <v>0</v>
      </c>
      <c r="L212" s="317">
        <f t="shared" si="91"/>
        <v>0</v>
      </c>
      <c r="M212" s="317">
        <f t="shared" si="91"/>
        <v>0</v>
      </c>
      <c r="N212" s="317">
        <f t="shared" si="91"/>
        <v>0</v>
      </c>
      <c r="O212" s="317">
        <f t="shared" si="91"/>
        <v>0</v>
      </c>
      <c r="P212" s="318">
        <f t="shared" si="91"/>
        <v>0</v>
      </c>
      <c r="Q212" s="531">
        <f t="shared" si="69"/>
        <v>0</v>
      </c>
    </row>
    <row r="213" spans="2:21" ht="14.45" customHeight="1">
      <c r="B213" s="1147"/>
      <c r="C213" s="80" t="s">
        <v>69</v>
      </c>
      <c r="D213" s="81" t="s">
        <v>122</v>
      </c>
      <c r="E213" s="320">
        <f t="shared" ref="E213:P213" si="92">E$74*$G$169</f>
        <v>0</v>
      </c>
      <c r="F213" s="320">
        <f t="shared" si="92"/>
        <v>0</v>
      </c>
      <c r="G213" s="320">
        <f t="shared" si="92"/>
        <v>0</v>
      </c>
      <c r="H213" s="320">
        <f t="shared" si="92"/>
        <v>0</v>
      </c>
      <c r="I213" s="320">
        <f t="shared" si="92"/>
        <v>0</v>
      </c>
      <c r="J213" s="320">
        <f t="shared" si="92"/>
        <v>0</v>
      </c>
      <c r="K213" s="320">
        <f t="shared" si="92"/>
        <v>0</v>
      </c>
      <c r="L213" s="320">
        <f t="shared" si="92"/>
        <v>0</v>
      </c>
      <c r="M213" s="320">
        <f t="shared" si="92"/>
        <v>0</v>
      </c>
      <c r="N213" s="320">
        <f t="shared" si="92"/>
        <v>0</v>
      </c>
      <c r="O213" s="320">
        <f t="shared" si="92"/>
        <v>0</v>
      </c>
      <c r="P213" s="320">
        <f t="shared" si="92"/>
        <v>0</v>
      </c>
      <c r="Q213" s="531">
        <f t="shared" si="69"/>
        <v>0</v>
      </c>
    </row>
    <row r="214" spans="2:21" ht="14.45" customHeight="1">
      <c r="B214" s="1130" t="s">
        <v>23</v>
      </c>
      <c r="C214" s="75" t="s">
        <v>66</v>
      </c>
      <c r="D214" s="76" t="s">
        <v>130</v>
      </c>
      <c r="E214" s="315">
        <f t="shared" ref="E214:P214" si="93">E$75*$E$169</f>
        <v>0</v>
      </c>
      <c r="F214" s="315">
        <f t="shared" si="93"/>
        <v>0</v>
      </c>
      <c r="G214" s="315">
        <f t="shared" si="93"/>
        <v>0</v>
      </c>
      <c r="H214" s="315">
        <f t="shared" si="93"/>
        <v>0</v>
      </c>
      <c r="I214" s="315">
        <f t="shared" si="93"/>
        <v>0</v>
      </c>
      <c r="J214" s="315">
        <f t="shared" si="93"/>
        <v>0</v>
      </c>
      <c r="K214" s="315">
        <f t="shared" si="93"/>
        <v>0</v>
      </c>
      <c r="L214" s="315">
        <f t="shared" si="93"/>
        <v>0</v>
      </c>
      <c r="M214" s="315">
        <f t="shared" si="93"/>
        <v>0</v>
      </c>
      <c r="N214" s="315">
        <f t="shared" si="93"/>
        <v>0</v>
      </c>
      <c r="O214" s="315">
        <f t="shared" si="93"/>
        <v>0</v>
      </c>
      <c r="P214" s="315">
        <f t="shared" si="93"/>
        <v>0</v>
      </c>
      <c r="Q214" s="532">
        <f t="shared" si="69"/>
        <v>0</v>
      </c>
      <c r="U214" s="721">
        <f>事業報告書!$J$10</f>
        <v>0</v>
      </c>
    </row>
    <row r="215" spans="2:21" ht="14.45" customHeight="1">
      <c r="B215" s="1131"/>
      <c r="C215" s="80" t="s">
        <v>68</v>
      </c>
      <c r="D215" s="81" t="s">
        <v>130</v>
      </c>
      <c r="E215" s="316">
        <f t="shared" ref="E215:P215" si="94">E$76*$F$169</f>
        <v>0</v>
      </c>
      <c r="F215" s="317">
        <f t="shared" si="94"/>
        <v>0</v>
      </c>
      <c r="G215" s="317">
        <f t="shared" si="94"/>
        <v>0</v>
      </c>
      <c r="H215" s="317">
        <f t="shared" si="94"/>
        <v>0</v>
      </c>
      <c r="I215" s="317">
        <f t="shared" si="94"/>
        <v>0</v>
      </c>
      <c r="J215" s="317">
        <f t="shared" si="94"/>
        <v>0</v>
      </c>
      <c r="K215" s="317">
        <f t="shared" si="94"/>
        <v>0</v>
      </c>
      <c r="L215" s="317">
        <f t="shared" si="94"/>
        <v>0</v>
      </c>
      <c r="M215" s="317">
        <f t="shared" si="94"/>
        <v>0</v>
      </c>
      <c r="N215" s="317">
        <f t="shared" si="94"/>
        <v>0</v>
      </c>
      <c r="O215" s="317">
        <f t="shared" si="94"/>
        <v>0</v>
      </c>
      <c r="P215" s="318">
        <f t="shared" si="94"/>
        <v>0</v>
      </c>
      <c r="Q215" s="531">
        <f t="shared" si="69"/>
        <v>0</v>
      </c>
    </row>
    <row r="216" spans="2:21" ht="14.45" customHeight="1">
      <c r="B216" s="1132"/>
      <c r="C216" s="84" t="s">
        <v>69</v>
      </c>
      <c r="D216" s="81" t="s">
        <v>122</v>
      </c>
      <c r="E216" s="320">
        <f t="shared" ref="E216:P216" si="95">E$77*$G$169</f>
        <v>0</v>
      </c>
      <c r="F216" s="320">
        <f t="shared" si="95"/>
        <v>0</v>
      </c>
      <c r="G216" s="320">
        <f t="shared" si="95"/>
        <v>0</v>
      </c>
      <c r="H216" s="320">
        <f t="shared" si="95"/>
        <v>0</v>
      </c>
      <c r="I216" s="320">
        <f t="shared" si="95"/>
        <v>0</v>
      </c>
      <c r="J216" s="320">
        <f t="shared" si="95"/>
        <v>0</v>
      </c>
      <c r="K216" s="320">
        <f t="shared" si="95"/>
        <v>0</v>
      </c>
      <c r="L216" s="320">
        <f t="shared" si="95"/>
        <v>0</v>
      </c>
      <c r="M216" s="320">
        <f t="shared" si="95"/>
        <v>0</v>
      </c>
      <c r="N216" s="320">
        <f t="shared" si="95"/>
        <v>0</v>
      </c>
      <c r="O216" s="320">
        <f t="shared" si="95"/>
        <v>0</v>
      </c>
      <c r="P216" s="320">
        <f t="shared" si="95"/>
        <v>0</v>
      </c>
      <c r="Q216" s="533">
        <f t="shared" si="69"/>
        <v>0</v>
      </c>
    </row>
    <row r="217" spans="2:21" ht="14.45" customHeight="1">
      <c r="B217" s="1146" t="s">
        <v>24</v>
      </c>
      <c r="C217" s="75" t="s">
        <v>66</v>
      </c>
      <c r="D217" s="76" t="s">
        <v>130</v>
      </c>
      <c r="E217" s="315">
        <f t="shared" ref="E217:P217" si="96">E$78*$E$169</f>
        <v>0</v>
      </c>
      <c r="F217" s="315">
        <f t="shared" si="96"/>
        <v>0</v>
      </c>
      <c r="G217" s="315">
        <f t="shared" si="96"/>
        <v>0</v>
      </c>
      <c r="H217" s="315">
        <f t="shared" si="96"/>
        <v>0</v>
      </c>
      <c r="I217" s="315">
        <f t="shared" si="96"/>
        <v>0</v>
      </c>
      <c r="J217" s="315">
        <f t="shared" si="96"/>
        <v>0</v>
      </c>
      <c r="K217" s="315">
        <f t="shared" si="96"/>
        <v>0</v>
      </c>
      <c r="L217" s="315">
        <f t="shared" si="96"/>
        <v>0</v>
      </c>
      <c r="M217" s="315">
        <f t="shared" si="96"/>
        <v>0</v>
      </c>
      <c r="N217" s="315">
        <f t="shared" si="96"/>
        <v>0</v>
      </c>
      <c r="O217" s="315">
        <f t="shared" si="96"/>
        <v>0</v>
      </c>
      <c r="P217" s="315">
        <f t="shared" si="96"/>
        <v>0</v>
      </c>
      <c r="Q217" s="532">
        <f t="shared" si="69"/>
        <v>0</v>
      </c>
    </row>
    <row r="218" spans="2:21" ht="14.45" customHeight="1">
      <c r="B218" s="1147"/>
      <c r="C218" s="80" t="s">
        <v>68</v>
      </c>
      <c r="D218" s="81" t="s">
        <v>130</v>
      </c>
      <c r="E218" s="316">
        <f t="shared" ref="E218:P218" si="97">E$79*$F$169</f>
        <v>0</v>
      </c>
      <c r="F218" s="317">
        <f t="shared" si="97"/>
        <v>0</v>
      </c>
      <c r="G218" s="317">
        <f t="shared" si="97"/>
        <v>0</v>
      </c>
      <c r="H218" s="317">
        <f t="shared" si="97"/>
        <v>0</v>
      </c>
      <c r="I218" s="317">
        <f t="shared" si="97"/>
        <v>0</v>
      </c>
      <c r="J218" s="317">
        <f t="shared" si="97"/>
        <v>0</v>
      </c>
      <c r="K218" s="317">
        <f t="shared" si="97"/>
        <v>0</v>
      </c>
      <c r="L218" s="317">
        <f t="shared" si="97"/>
        <v>0</v>
      </c>
      <c r="M218" s="317">
        <f t="shared" si="97"/>
        <v>0</v>
      </c>
      <c r="N218" s="317">
        <f t="shared" si="97"/>
        <v>0</v>
      </c>
      <c r="O218" s="317">
        <f t="shared" si="97"/>
        <v>0</v>
      </c>
      <c r="P218" s="318">
        <f t="shared" si="97"/>
        <v>0</v>
      </c>
      <c r="Q218" s="531">
        <f t="shared" si="69"/>
        <v>0</v>
      </c>
    </row>
    <row r="219" spans="2:21" ht="14.45" customHeight="1">
      <c r="B219" s="1147"/>
      <c r="C219" s="80" t="s">
        <v>69</v>
      </c>
      <c r="D219" s="81" t="s">
        <v>130</v>
      </c>
      <c r="E219" s="316">
        <f t="shared" ref="E219:P219" si="98">E$80*$G$169</f>
        <v>0</v>
      </c>
      <c r="F219" s="317">
        <f t="shared" si="98"/>
        <v>0</v>
      </c>
      <c r="G219" s="317">
        <f t="shared" si="98"/>
        <v>0</v>
      </c>
      <c r="H219" s="317">
        <f t="shared" si="98"/>
        <v>0</v>
      </c>
      <c r="I219" s="317">
        <f t="shared" si="98"/>
        <v>0</v>
      </c>
      <c r="J219" s="317">
        <f t="shared" si="98"/>
        <v>0</v>
      </c>
      <c r="K219" s="317">
        <f t="shared" si="98"/>
        <v>0</v>
      </c>
      <c r="L219" s="317">
        <f t="shared" si="98"/>
        <v>0</v>
      </c>
      <c r="M219" s="317">
        <f t="shared" si="98"/>
        <v>0</v>
      </c>
      <c r="N219" s="317">
        <f t="shared" si="98"/>
        <v>0</v>
      </c>
      <c r="O219" s="317">
        <f t="shared" si="98"/>
        <v>0</v>
      </c>
      <c r="P219" s="318">
        <f t="shared" si="98"/>
        <v>0</v>
      </c>
      <c r="Q219" s="531">
        <f t="shared" si="69"/>
        <v>0</v>
      </c>
    </row>
    <row r="220" spans="2:21" ht="14.45" customHeight="1">
      <c r="B220" s="1147"/>
      <c r="C220" s="80" t="s">
        <v>273</v>
      </c>
      <c r="D220" s="81" t="s">
        <v>130</v>
      </c>
      <c r="E220" s="316">
        <f t="shared" ref="E220:P220" si="99">E$81*$H$169</f>
        <v>0</v>
      </c>
      <c r="F220" s="317">
        <f t="shared" si="99"/>
        <v>0</v>
      </c>
      <c r="G220" s="317">
        <f t="shared" si="99"/>
        <v>0</v>
      </c>
      <c r="H220" s="317">
        <f t="shared" si="99"/>
        <v>0</v>
      </c>
      <c r="I220" s="317">
        <f t="shared" si="99"/>
        <v>0</v>
      </c>
      <c r="J220" s="317">
        <f t="shared" si="99"/>
        <v>0</v>
      </c>
      <c r="K220" s="317">
        <f t="shared" si="99"/>
        <v>0</v>
      </c>
      <c r="L220" s="317">
        <f t="shared" si="99"/>
        <v>0</v>
      </c>
      <c r="M220" s="317">
        <f t="shared" si="99"/>
        <v>0</v>
      </c>
      <c r="N220" s="317">
        <f t="shared" si="99"/>
        <v>0</v>
      </c>
      <c r="O220" s="317">
        <f t="shared" si="99"/>
        <v>0</v>
      </c>
      <c r="P220" s="318">
        <f t="shared" si="99"/>
        <v>0</v>
      </c>
      <c r="Q220" s="531">
        <f t="shared" si="69"/>
        <v>0</v>
      </c>
    </row>
    <row r="221" spans="2:21" ht="14.45" customHeight="1">
      <c r="B221" s="1147"/>
      <c r="C221" s="80" t="s">
        <v>75</v>
      </c>
      <c r="D221" s="81" t="s">
        <v>130</v>
      </c>
      <c r="E221" s="316">
        <f t="shared" ref="E221:P221" si="100">E$82/$K$13*$I$169</f>
        <v>0</v>
      </c>
      <c r="F221" s="317">
        <f t="shared" si="100"/>
        <v>0</v>
      </c>
      <c r="G221" s="317">
        <f t="shared" si="100"/>
        <v>0</v>
      </c>
      <c r="H221" s="317">
        <f t="shared" si="100"/>
        <v>0</v>
      </c>
      <c r="I221" s="317">
        <f t="shared" si="100"/>
        <v>0</v>
      </c>
      <c r="J221" s="317">
        <f t="shared" si="100"/>
        <v>0</v>
      </c>
      <c r="K221" s="317">
        <f t="shared" si="100"/>
        <v>0</v>
      </c>
      <c r="L221" s="317">
        <f t="shared" si="100"/>
        <v>0</v>
      </c>
      <c r="M221" s="317">
        <f t="shared" si="100"/>
        <v>0</v>
      </c>
      <c r="N221" s="317">
        <f t="shared" si="100"/>
        <v>0</v>
      </c>
      <c r="O221" s="317">
        <f t="shared" si="100"/>
        <v>0</v>
      </c>
      <c r="P221" s="318">
        <f t="shared" si="100"/>
        <v>0</v>
      </c>
      <c r="Q221" s="531">
        <f t="shared" si="69"/>
        <v>0</v>
      </c>
    </row>
    <row r="222" spans="2:21" ht="14.45" customHeight="1">
      <c r="B222" s="1147"/>
      <c r="C222" s="80" t="s">
        <v>269</v>
      </c>
      <c r="D222" s="81" t="s">
        <v>130</v>
      </c>
      <c r="E222" s="316">
        <f t="shared" ref="E222:P222" si="101">E$83*$J$169</f>
        <v>0</v>
      </c>
      <c r="F222" s="317">
        <f t="shared" si="101"/>
        <v>0</v>
      </c>
      <c r="G222" s="317">
        <f t="shared" si="101"/>
        <v>0</v>
      </c>
      <c r="H222" s="317">
        <f t="shared" si="101"/>
        <v>0</v>
      </c>
      <c r="I222" s="317">
        <f t="shared" si="101"/>
        <v>0</v>
      </c>
      <c r="J222" s="317">
        <f t="shared" si="101"/>
        <v>0</v>
      </c>
      <c r="K222" s="317">
        <f t="shared" si="101"/>
        <v>0</v>
      </c>
      <c r="L222" s="317">
        <f t="shared" si="101"/>
        <v>0</v>
      </c>
      <c r="M222" s="317">
        <f t="shared" si="101"/>
        <v>0</v>
      </c>
      <c r="N222" s="317">
        <f t="shared" si="101"/>
        <v>0</v>
      </c>
      <c r="O222" s="317">
        <f t="shared" si="101"/>
        <v>0</v>
      </c>
      <c r="P222" s="318">
        <f t="shared" si="101"/>
        <v>0</v>
      </c>
      <c r="Q222" s="531">
        <f t="shared" si="69"/>
        <v>0</v>
      </c>
    </row>
    <row r="223" spans="2:21" ht="14.45" customHeight="1">
      <c r="B223" s="1147"/>
      <c r="C223" s="80" t="s">
        <v>293</v>
      </c>
      <c r="D223" s="81" t="s">
        <v>295</v>
      </c>
      <c r="E223" s="316">
        <f>E$84*$K$169</f>
        <v>0</v>
      </c>
      <c r="F223" s="317">
        <f t="shared" ref="F223:P223" si="102">F$84*$K$169</f>
        <v>0</v>
      </c>
      <c r="G223" s="317">
        <f t="shared" si="102"/>
        <v>0</v>
      </c>
      <c r="H223" s="317">
        <f t="shared" si="102"/>
        <v>0</v>
      </c>
      <c r="I223" s="317">
        <f t="shared" si="102"/>
        <v>0</v>
      </c>
      <c r="J223" s="317">
        <f t="shared" si="102"/>
        <v>0</v>
      </c>
      <c r="K223" s="317">
        <f t="shared" si="102"/>
        <v>0</v>
      </c>
      <c r="L223" s="317">
        <f t="shared" si="102"/>
        <v>0</v>
      </c>
      <c r="M223" s="317">
        <f t="shared" si="102"/>
        <v>0</v>
      </c>
      <c r="N223" s="317">
        <f t="shared" si="102"/>
        <v>0</v>
      </c>
      <c r="O223" s="317">
        <f t="shared" si="102"/>
        <v>0</v>
      </c>
      <c r="P223" s="318">
        <f t="shared" si="102"/>
        <v>0</v>
      </c>
      <c r="Q223" s="531">
        <f>SUM(E223:P223)</f>
        <v>0</v>
      </c>
    </row>
    <row r="224" spans="2:21" ht="14.45" customHeight="1">
      <c r="B224" s="1147"/>
      <c r="C224" s="80" t="s">
        <v>81</v>
      </c>
      <c r="D224" s="81" t="s">
        <v>130</v>
      </c>
      <c r="E224" s="316">
        <f t="shared" ref="E224:P224" si="103">E$85*$L$169</f>
        <v>0</v>
      </c>
      <c r="F224" s="317">
        <f t="shared" si="103"/>
        <v>0</v>
      </c>
      <c r="G224" s="317">
        <f t="shared" si="103"/>
        <v>0</v>
      </c>
      <c r="H224" s="317">
        <f t="shared" si="103"/>
        <v>0</v>
      </c>
      <c r="I224" s="317">
        <f t="shared" si="103"/>
        <v>0</v>
      </c>
      <c r="J224" s="317">
        <f t="shared" si="103"/>
        <v>0</v>
      </c>
      <c r="K224" s="317">
        <f t="shared" si="103"/>
        <v>0</v>
      </c>
      <c r="L224" s="317">
        <f t="shared" si="103"/>
        <v>0</v>
      </c>
      <c r="M224" s="317">
        <f t="shared" si="103"/>
        <v>0</v>
      </c>
      <c r="N224" s="317">
        <f t="shared" si="103"/>
        <v>0</v>
      </c>
      <c r="O224" s="317">
        <f t="shared" si="103"/>
        <v>0</v>
      </c>
      <c r="P224" s="318">
        <f t="shared" si="103"/>
        <v>0</v>
      </c>
      <c r="Q224" s="531">
        <f t="shared" si="69"/>
        <v>0</v>
      </c>
    </row>
    <row r="225" spans="2:17" ht="14.45" customHeight="1">
      <c r="B225" s="1159"/>
      <c r="C225" s="107" t="str">
        <f>C33</f>
        <v>その他2</v>
      </c>
      <c r="D225" s="108" t="s">
        <v>302</v>
      </c>
      <c r="E225" s="319">
        <f>IF($O$169="",0,$O$169*E86)</f>
        <v>0</v>
      </c>
      <c r="F225" s="319">
        <f t="shared" ref="F225:P225" si="104">IF($O$169="",0,$O$169*F86)</f>
        <v>0</v>
      </c>
      <c r="G225" s="319">
        <f t="shared" si="104"/>
        <v>0</v>
      </c>
      <c r="H225" s="319">
        <f t="shared" si="104"/>
        <v>0</v>
      </c>
      <c r="I225" s="319">
        <f t="shared" si="104"/>
        <v>0</v>
      </c>
      <c r="J225" s="319">
        <f t="shared" si="104"/>
        <v>0</v>
      </c>
      <c r="K225" s="319">
        <f t="shared" si="104"/>
        <v>0</v>
      </c>
      <c r="L225" s="319">
        <f t="shared" si="104"/>
        <v>0</v>
      </c>
      <c r="M225" s="319">
        <f t="shared" si="104"/>
        <v>0</v>
      </c>
      <c r="N225" s="319">
        <f t="shared" si="104"/>
        <v>0</v>
      </c>
      <c r="O225" s="319">
        <f t="shared" si="104"/>
        <v>0</v>
      </c>
      <c r="P225" s="343">
        <f t="shared" si="104"/>
        <v>0</v>
      </c>
      <c r="Q225" s="534">
        <f>SUM(E225:P225)</f>
        <v>0</v>
      </c>
    </row>
    <row r="226" spans="2:17" ht="14.45" customHeight="1">
      <c r="B226" s="1130" t="s">
        <v>25</v>
      </c>
      <c r="C226" s="75" t="s">
        <v>66</v>
      </c>
      <c r="D226" s="76" t="s">
        <v>130</v>
      </c>
      <c r="E226" s="315">
        <f t="shared" ref="E226:P226" si="105">E$87*$E$169</f>
        <v>0</v>
      </c>
      <c r="F226" s="315">
        <f t="shared" si="105"/>
        <v>0</v>
      </c>
      <c r="G226" s="315">
        <f t="shared" si="105"/>
        <v>0</v>
      </c>
      <c r="H226" s="315">
        <f t="shared" si="105"/>
        <v>0</v>
      </c>
      <c r="I226" s="315">
        <f t="shared" si="105"/>
        <v>0</v>
      </c>
      <c r="J226" s="315">
        <f t="shared" si="105"/>
        <v>0</v>
      </c>
      <c r="K226" s="315">
        <f t="shared" si="105"/>
        <v>0</v>
      </c>
      <c r="L226" s="315">
        <f t="shared" si="105"/>
        <v>0</v>
      </c>
      <c r="M226" s="315">
        <f t="shared" si="105"/>
        <v>0</v>
      </c>
      <c r="N226" s="315">
        <f t="shared" si="105"/>
        <v>0</v>
      </c>
      <c r="O226" s="315">
        <f t="shared" si="105"/>
        <v>0</v>
      </c>
      <c r="P226" s="315">
        <f t="shared" si="105"/>
        <v>0</v>
      </c>
      <c r="Q226" s="532">
        <f t="shared" si="69"/>
        <v>0</v>
      </c>
    </row>
    <row r="227" spans="2:17" ht="14.45" customHeight="1">
      <c r="B227" s="1161"/>
      <c r="C227" s="80" t="s">
        <v>68</v>
      </c>
      <c r="D227" s="81" t="s">
        <v>130</v>
      </c>
      <c r="E227" s="316">
        <f t="shared" ref="E227:P227" si="106">E$88*$F$169</f>
        <v>0</v>
      </c>
      <c r="F227" s="317">
        <f t="shared" si="106"/>
        <v>0</v>
      </c>
      <c r="G227" s="317">
        <f t="shared" si="106"/>
        <v>0</v>
      </c>
      <c r="H227" s="317">
        <f t="shared" si="106"/>
        <v>0</v>
      </c>
      <c r="I227" s="317">
        <f t="shared" si="106"/>
        <v>0</v>
      </c>
      <c r="J227" s="317">
        <f t="shared" si="106"/>
        <v>0</v>
      </c>
      <c r="K227" s="317">
        <f t="shared" si="106"/>
        <v>0</v>
      </c>
      <c r="L227" s="317">
        <f t="shared" si="106"/>
        <v>0</v>
      </c>
      <c r="M227" s="317">
        <f t="shared" si="106"/>
        <v>0</v>
      </c>
      <c r="N227" s="317">
        <f t="shared" si="106"/>
        <v>0</v>
      </c>
      <c r="O227" s="317">
        <f t="shared" si="106"/>
        <v>0</v>
      </c>
      <c r="P227" s="318">
        <f t="shared" si="106"/>
        <v>0</v>
      </c>
      <c r="Q227" s="531">
        <f t="shared" si="69"/>
        <v>0</v>
      </c>
    </row>
    <row r="228" spans="2:17" ht="14.45" customHeight="1">
      <c r="B228" s="1156"/>
      <c r="C228" s="84" t="s">
        <v>69</v>
      </c>
      <c r="D228" s="81" t="s">
        <v>122</v>
      </c>
      <c r="E228" s="320">
        <f t="shared" ref="E228:P228" si="107">E$89*$G$169</f>
        <v>0</v>
      </c>
      <c r="F228" s="320">
        <f t="shared" si="107"/>
        <v>0</v>
      </c>
      <c r="G228" s="320">
        <f t="shared" si="107"/>
        <v>0</v>
      </c>
      <c r="H228" s="320">
        <f t="shared" si="107"/>
        <v>0</v>
      </c>
      <c r="I228" s="320">
        <f t="shared" si="107"/>
        <v>0</v>
      </c>
      <c r="J228" s="320">
        <f t="shared" si="107"/>
        <v>0</v>
      </c>
      <c r="K228" s="320">
        <f t="shared" si="107"/>
        <v>0</v>
      </c>
      <c r="L228" s="320">
        <f t="shared" si="107"/>
        <v>0</v>
      </c>
      <c r="M228" s="320">
        <f t="shared" si="107"/>
        <v>0</v>
      </c>
      <c r="N228" s="320">
        <f t="shared" si="107"/>
        <v>0</v>
      </c>
      <c r="O228" s="320">
        <f t="shared" si="107"/>
        <v>0</v>
      </c>
      <c r="P228" s="320">
        <f t="shared" si="107"/>
        <v>0</v>
      </c>
      <c r="Q228" s="533">
        <f t="shared" si="69"/>
        <v>0</v>
      </c>
    </row>
    <row r="229" spans="2:17" ht="14.45" customHeight="1">
      <c r="B229" s="1130" t="s">
        <v>30</v>
      </c>
      <c r="C229" s="75" t="s">
        <v>66</v>
      </c>
      <c r="D229" s="76" t="s">
        <v>130</v>
      </c>
      <c r="E229" s="321">
        <f t="shared" ref="E229:P229" si="108">E$90*$E$169</f>
        <v>0</v>
      </c>
      <c r="F229" s="322">
        <f t="shared" si="108"/>
        <v>0</v>
      </c>
      <c r="G229" s="322">
        <f t="shared" si="108"/>
        <v>0</v>
      </c>
      <c r="H229" s="322">
        <f t="shared" si="108"/>
        <v>0</v>
      </c>
      <c r="I229" s="322">
        <f t="shared" si="108"/>
        <v>0</v>
      </c>
      <c r="J229" s="322">
        <f t="shared" si="108"/>
        <v>0</v>
      </c>
      <c r="K229" s="322">
        <f t="shared" si="108"/>
        <v>0</v>
      </c>
      <c r="L229" s="322">
        <f t="shared" si="108"/>
        <v>0</v>
      </c>
      <c r="M229" s="322">
        <f t="shared" si="108"/>
        <v>0</v>
      </c>
      <c r="N229" s="322">
        <f t="shared" si="108"/>
        <v>0</v>
      </c>
      <c r="O229" s="322">
        <f t="shared" si="108"/>
        <v>0</v>
      </c>
      <c r="P229" s="323">
        <f t="shared" si="108"/>
        <v>0</v>
      </c>
      <c r="Q229" s="532">
        <f t="shared" si="69"/>
        <v>0</v>
      </c>
    </row>
    <row r="230" spans="2:17" ht="14.45" customHeight="1">
      <c r="B230" s="1131"/>
      <c r="C230" s="80" t="s">
        <v>68</v>
      </c>
      <c r="D230" s="81" t="s">
        <v>130</v>
      </c>
      <c r="E230" s="319">
        <f t="shared" ref="E230:P230" si="109">E$91*$F$169</f>
        <v>0</v>
      </c>
      <c r="F230" s="319">
        <f t="shared" si="109"/>
        <v>0</v>
      </c>
      <c r="G230" s="319">
        <f t="shared" si="109"/>
        <v>0</v>
      </c>
      <c r="H230" s="319">
        <f t="shared" si="109"/>
        <v>0</v>
      </c>
      <c r="I230" s="319">
        <f t="shared" si="109"/>
        <v>0</v>
      </c>
      <c r="J230" s="319">
        <f t="shared" si="109"/>
        <v>0</v>
      </c>
      <c r="K230" s="319">
        <f t="shared" si="109"/>
        <v>0</v>
      </c>
      <c r="L230" s="319">
        <f t="shared" si="109"/>
        <v>0</v>
      </c>
      <c r="M230" s="319">
        <f t="shared" si="109"/>
        <v>0</v>
      </c>
      <c r="N230" s="319">
        <f t="shared" si="109"/>
        <v>0</v>
      </c>
      <c r="O230" s="319">
        <f t="shared" si="109"/>
        <v>0</v>
      </c>
      <c r="P230" s="319">
        <f t="shared" si="109"/>
        <v>0</v>
      </c>
      <c r="Q230" s="531">
        <f t="shared" si="69"/>
        <v>0</v>
      </c>
    </row>
    <row r="231" spans="2:17" ht="14.45" customHeight="1">
      <c r="B231" s="1131"/>
      <c r="C231" s="80" t="s">
        <v>69</v>
      </c>
      <c r="D231" s="81" t="s">
        <v>130</v>
      </c>
      <c r="E231" s="316">
        <f t="shared" ref="E231:P231" si="110">E$92*$G$169</f>
        <v>0</v>
      </c>
      <c r="F231" s="317">
        <f t="shared" si="110"/>
        <v>0</v>
      </c>
      <c r="G231" s="317">
        <f t="shared" si="110"/>
        <v>0</v>
      </c>
      <c r="H231" s="317">
        <f t="shared" si="110"/>
        <v>0</v>
      </c>
      <c r="I231" s="317">
        <f t="shared" si="110"/>
        <v>0</v>
      </c>
      <c r="J231" s="317">
        <f t="shared" si="110"/>
        <v>0</v>
      </c>
      <c r="K231" s="317">
        <f t="shared" si="110"/>
        <v>0</v>
      </c>
      <c r="L231" s="317">
        <f t="shared" si="110"/>
        <v>0</v>
      </c>
      <c r="M231" s="317">
        <f t="shared" si="110"/>
        <v>0</v>
      </c>
      <c r="N231" s="317">
        <f t="shared" si="110"/>
        <v>0</v>
      </c>
      <c r="O231" s="317">
        <f t="shared" si="110"/>
        <v>0</v>
      </c>
      <c r="P231" s="318">
        <f t="shared" si="110"/>
        <v>0</v>
      </c>
      <c r="Q231" s="531">
        <f t="shared" si="69"/>
        <v>0</v>
      </c>
    </row>
    <row r="232" spans="2:17" ht="14.45" customHeight="1">
      <c r="B232" s="1131"/>
      <c r="C232" s="80" t="s">
        <v>273</v>
      </c>
      <c r="D232" s="81" t="s">
        <v>130</v>
      </c>
      <c r="E232" s="316">
        <f t="shared" ref="E232:P232" si="111">E$93*$H$169</f>
        <v>0</v>
      </c>
      <c r="F232" s="317">
        <f t="shared" si="111"/>
        <v>0</v>
      </c>
      <c r="G232" s="317">
        <f t="shared" si="111"/>
        <v>0</v>
      </c>
      <c r="H232" s="317">
        <f t="shared" si="111"/>
        <v>0</v>
      </c>
      <c r="I232" s="317">
        <f t="shared" si="111"/>
        <v>0</v>
      </c>
      <c r="J232" s="317">
        <f t="shared" si="111"/>
        <v>0</v>
      </c>
      <c r="K232" s="317">
        <f t="shared" si="111"/>
        <v>0</v>
      </c>
      <c r="L232" s="317">
        <f t="shared" si="111"/>
        <v>0</v>
      </c>
      <c r="M232" s="317">
        <f t="shared" si="111"/>
        <v>0</v>
      </c>
      <c r="N232" s="317">
        <f t="shared" si="111"/>
        <v>0</v>
      </c>
      <c r="O232" s="317">
        <f t="shared" si="111"/>
        <v>0</v>
      </c>
      <c r="P232" s="318">
        <f t="shared" si="111"/>
        <v>0</v>
      </c>
      <c r="Q232" s="531">
        <f t="shared" si="69"/>
        <v>0</v>
      </c>
    </row>
    <row r="233" spans="2:17" s="74" customFormat="1" ht="14.45" customHeight="1">
      <c r="B233" s="1132"/>
      <c r="C233" s="84" t="s">
        <v>75</v>
      </c>
      <c r="D233" s="85" t="s">
        <v>122</v>
      </c>
      <c r="E233" s="320">
        <f t="shared" ref="E233:P233" si="112">E$94/$K$13*$I$169</f>
        <v>0</v>
      </c>
      <c r="F233" s="320">
        <f t="shared" si="112"/>
        <v>0</v>
      </c>
      <c r="G233" s="320">
        <f t="shared" si="112"/>
        <v>0</v>
      </c>
      <c r="H233" s="320">
        <f t="shared" si="112"/>
        <v>0</v>
      </c>
      <c r="I233" s="320">
        <f t="shared" si="112"/>
        <v>0</v>
      </c>
      <c r="J233" s="320">
        <f t="shared" si="112"/>
        <v>0</v>
      </c>
      <c r="K233" s="320">
        <f t="shared" si="112"/>
        <v>0</v>
      </c>
      <c r="L233" s="320">
        <f t="shared" si="112"/>
        <v>0</v>
      </c>
      <c r="M233" s="320">
        <f t="shared" si="112"/>
        <v>0</v>
      </c>
      <c r="N233" s="320">
        <f t="shared" si="112"/>
        <v>0</v>
      </c>
      <c r="O233" s="320">
        <f t="shared" si="112"/>
        <v>0</v>
      </c>
      <c r="P233" s="320">
        <f t="shared" si="112"/>
        <v>0</v>
      </c>
      <c r="Q233" s="533">
        <f t="shared" si="69"/>
        <v>0</v>
      </c>
    </row>
    <row r="234" spans="2:17" s="74" customFormat="1" ht="14.45" customHeight="1">
      <c r="B234" s="536" t="s">
        <v>27</v>
      </c>
      <c r="C234" s="456" t="s">
        <v>89</v>
      </c>
      <c r="D234" s="87" t="s">
        <v>130</v>
      </c>
      <c r="E234" s="324">
        <f t="shared" ref="E234:P234" si="113">E40*$R$40</f>
        <v>0</v>
      </c>
      <c r="F234" s="324">
        <f t="shared" si="113"/>
        <v>0</v>
      </c>
      <c r="G234" s="324">
        <f t="shared" si="113"/>
        <v>0</v>
      </c>
      <c r="H234" s="324">
        <f t="shared" si="113"/>
        <v>0</v>
      </c>
      <c r="I234" s="324">
        <f t="shared" si="113"/>
        <v>0</v>
      </c>
      <c r="J234" s="324">
        <f t="shared" si="113"/>
        <v>0</v>
      </c>
      <c r="K234" s="324">
        <f t="shared" si="113"/>
        <v>0</v>
      </c>
      <c r="L234" s="324">
        <f t="shared" si="113"/>
        <v>0</v>
      </c>
      <c r="M234" s="324">
        <f t="shared" si="113"/>
        <v>0</v>
      </c>
      <c r="N234" s="324">
        <f t="shared" si="113"/>
        <v>0</v>
      </c>
      <c r="O234" s="324">
        <f t="shared" si="113"/>
        <v>0</v>
      </c>
      <c r="P234" s="324">
        <f t="shared" si="113"/>
        <v>0</v>
      </c>
      <c r="Q234" s="537">
        <f>SUM(E234:P234)</f>
        <v>0</v>
      </c>
    </row>
    <row r="235" spans="2:17" s="74" customFormat="1" ht="14.45" customHeight="1">
      <c r="B235" s="503" t="s">
        <v>29</v>
      </c>
      <c r="C235" s="120" t="s">
        <v>92</v>
      </c>
      <c r="D235" s="87" t="s">
        <v>130</v>
      </c>
      <c r="E235" s="324">
        <f t="shared" ref="E235:P235" si="114">E43*$R$43</f>
        <v>0</v>
      </c>
      <c r="F235" s="324">
        <f t="shared" si="114"/>
        <v>0</v>
      </c>
      <c r="G235" s="324">
        <f t="shared" si="114"/>
        <v>0</v>
      </c>
      <c r="H235" s="324">
        <f t="shared" si="114"/>
        <v>0</v>
      </c>
      <c r="I235" s="324">
        <f t="shared" si="114"/>
        <v>0</v>
      </c>
      <c r="J235" s="324">
        <f t="shared" si="114"/>
        <v>0</v>
      </c>
      <c r="K235" s="324">
        <f t="shared" si="114"/>
        <v>0</v>
      </c>
      <c r="L235" s="324">
        <f t="shared" si="114"/>
        <v>0</v>
      </c>
      <c r="M235" s="324">
        <f t="shared" si="114"/>
        <v>0</v>
      </c>
      <c r="N235" s="324">
        <f t="shared" si="114"/>
        <v>0</v>
      </c>
      <c r="O235" s="324">
        <f t="shared" si="114"/>
        <v>0</v>
      </c>
      <c r="P235" s="324">
        <f t="shared" si="114"/>
        <v>0</v>
      </c>
      <c r="Q235" s="537">
        <f t="shared" si="69"/>
        <v>0</v>
      </c>
    </row>
    <row r="236" spans="2:17" s="74" customFormat="1" ht="14.45" customHeight="1">
      <c r="B236" s="536" t="s">
        <v>93</v>
      </c>
      <c r="C236" s="456" t="s">
        <v>94</v>
      </c>
      <c r="D236" s="87" t="s">
        <v>130</v>
      </c>
      <c r="E236" s="935">
        <f t="shared" ref="E236:P236" si="115">E45*$R$45</f>
        <v>0</v>
      </c>
      <c r="F236" s="935">
        <f t="shared" si="115"/>
        <v>0</v>
      </c>
      <c r="G236" s="935">
        <f t="shared" si="115"/>
        <v>0</v>
      </c>
      <c r="H236" s="935">
        <f t="shared" si="115"/>
        <v>0</v>
      </c>
      <c r="I236" s="935">
        <f t="shared" si="115"/>
        <v>0</v>
      </c>
      <c r="J236" s="935">
        <f t="shared" si="115"/>
        <v>0</v>
      </c>
      <c r="K236" s="935">
        <f t="shared" si="115"/>
        <v>0</v>
      </c>
      <c r="L236" s="935">
        <f t="shared" si="115"/>
        <v>0</v>
      </c>
      <c r="M236" s="935">
        <f t="shared" si="115"/>
        <v>0</v>
      </c>
      <c r="N236" s="935">
        <f t="shared" si="115"/>
        <v>0</v>
      </c>
      <c r="O236" s="935">
        <f t="shared" si="115"/>
        <v>0</v>
      </c>
      <c r="P236" s="935">
        <f t="shared" si="115"/>
        <v>0</v>
      </c>
      <c r="Q236" s="537">
        <f t="shared" si="69"/>
        <v>0</v>
      </c>
    </row>
    <row r="237" spans="2:17" s="74" customFormat="1" ht="21.95" customHeight="1" thickBot="1">
      <c r="B237" s="1196" t="s">
        <v>133</v>
      </c>
      <c r="C237" s="1197"/>
      <c r="D237" s="471" t="s">
        <v>130</v>
      </c>
      <c r="E237" s="965">
        <f t="shared" ref="E237:P237" si="116">E149*-1</f>
        <v>0</v>
      </c>
      <c r="F237" s="966">
        <f t="shared" si="116"/>
        <v>0</v>
      </c>
      <c r="G237" s="966">
        <f t="shared" si="116"/>
        <v>0</v>
      </c>
      <c r="H237" s="966">
        <f t="shared" si="116"/>
        <v>0</v>
      </c>
      <c r="I237" s="966">
        <f t="shared" si="116"/>
        <v>0</v>
      </c>
      <c r="J237" s="966">
        <f t="shared" si="116"/>
        <v>0</v>
      </c>
      <c r="K237" s="966">
        <f t="shared" si="116"/>
        <v>0</v>
      </c>
      <c r="L237" s="966">
        <f t="shared" si="116"/>
        <v>0</v>
      </c>
      <c r="M237" s="966">
        <f t="shared" si="116"/>
        <v>0</v>
      </c>
      <c r="N237" s="966">
        <f t="shared" si="116"/>
        <v>0</v>
      </c>
      <c r="O237" s="966">
        <f t="shared" si="116"/>
        <v>0</v>
      </c>
      <c r="P237" s="967">
        <f t="shared" si="116"/>
        <v>0</v>
      </c>
      <c r="Q237" s="541">
        <f t="shared" si="69"/>
        <v>0</v>
      </c>
    </row>
    <row r="238" spans="2:17" s="74" customFormat="1" ht="14.45" customHeight="1">
      <c r="B238" s="443"/>
      <c r="C238" s="443"/>
      <c r="D238" s="115"/>
      <c r="E238" s="441"/>
      <c r="F238" s="441"/>
      <c r="G238" s="441"/>
      <c r="H238" s="441"/>
      <c r="I238" s="441"/>
      <c r="J238" s="441"/>
      <c r="K238" s="441"/>
      <c r="L238" s="441"/>
      <c r="M238" s="441"/>
      <c r="N238" s="441"/>
      <c r="O238" s="441"/>
      <c r="P238" s="441"/>
      <c r="Q238" s="442"/>
    </row>
    <row r="239" spans="2:17" s="74" customFormat="1" ht="35.450000000000003" customHeight="1">
      <c r="B239" s="115" t="s">
        <v>554</v>
      </c>
      <c r="C239" s="179" t="s">
        <v>551</v>
      </c>
      <c r="D239" s="115"/>
      <c r="E239" s="978">
        <f>SUM(E190:E228)-E235</f>
        <v>0</v>
      </c>
      <c r="F239" s="978">
        <f>SUM(F190:F228)-F235</f>
        <v>0</v>
      </c>
      <c r="G239" s="978">
        <f t="shared" ref="G239:P239" si="117">SUM(G190:G228)-G235</f>
        <v>0</v>
      </c>
      <c r="H239" s="978">
        <f t="shared" si="117"/>
        <v>0</v>
      </c>
      <c r="I239" s="978">
        <f t="shared" si="117"/>
        <v>0</v>
      </c>
      <c r="J239" s="978">
        <f t="shared" si="117"/>
        <v>0</v>
      </c>
      <c r="K239" s="978">
        <f t="shared" si="117"/>
        <v>0</v>
      </c>
      <c r="L239" s="978">
        <f t="shared" si="117"/>
        <v>0</v>
      </c>
      <c r="M239" s="978">
        <f t="shared" si="117"/>
        <v>0</v>
      </c>
      <c r="N239" s="978">
        <f t="shared" si="117"/>
        <v>0</v>
      </c>
      <c r="O239" s="978">
        <f t="shared" si="117"/>
        <v>0</v>
      </c>
      <c r="P239" s="978">
        <f t="shared" si="117"/>
        <v>0</v>
      </c>
      <c r="Q239" s="978">
        <f>SUM(E239:P239)</f>
        <v>0</v>
      </c>
    </row>
    <row r="240" spans="2:17" s="74" customFormat="1" ht="15" customHeight="1">
      <c r="B240" s="115"/>
      <c r="C240" s="115" t="s">
        <v>552</v>
      </c>
      <c r="D240" s="115"/>
      <c r="E240" s="121">
        <f>E149</f>
        <v>0</v>
      </c>
      <c r="F240" s="121">
        <f t="shared" ref="F240:P240" si="118">F149</f>
        <v>0</v>
      </c>
      <c r="G240" s="121">
        <f t="shared" si="118"/>
        <v>0</v>
      </c>
      <c r="H240" s="121">
        <f t="shared" si="118"/>
        <v>0</v>
      </c>
      <c r="I240" s="121">
        <f t="shared" si="118"/>
        <v>0</v>
      </c>
      <c r="J240" s="121">
        <f t="shared" si="118"/>
        <v>0</v>
      </c>
      <c r="K240" s="121">
        <f t="shared" si="118"/>
        <v>0</v>
      </c>
      <c r="L240" s="121">
        <f t="shared" si="118"/>
        <v>0</v>
      </c>
      <c r="M240" s="121">
        <f t="shared" si="118"/>
        <v>0</v>
      </c>
      <c r="N240" s="121">
        <f t="shared" si="118"/>
        <v>0</v>
      </c>
      <c r="O240" s="121">
        <f t="shared" si="118"/>
        <v>0</v>
      </c>
      <c r="P240" s="121">
        <f t="shared" si="118"/>
        <v>0</v>
      </c>
      <c r="Q240" s="121">
        <f>SUM(E240:P240)</f>
        <v>0</v>
      </c>
    </row>
    <row r="241" spans="2:17" s="74" customFormat="1" ht="15" customHeight="1">
      <c r="B241" s="115"/>
      <c r="C241" s="115"/>
      <c r="D241" s="115"/>
      <c r="E241" s="121"/>
      <c r="F241" s="121"/>
      <c r="G241" s="121"/>
      <c r="H241" s="121"/>
      <c r="I241" s="121"/>
      <c r="J241" s="121"/>
      <c r="K241" s="121"/>
      <c r="L241" s="121"/>
      <c r="M241" s="121"/>
      <c r="N241" s="121"/>
      <c r="O241" s="121"/>
      <c r="P241" s="121"/>
      <c r="Q241" s="121"/>
    </row>
    <row r="242" spans="2:17" s="74" customFormat="1" ht="15" customHeight="1" thickBot="1">
      <c r="B242" s="115"/>
      <c r="C242" s="115"/>
      <c r="D242" s="115"/>
      <c r="E242" s="121"/>
      <c r="F242" s="121"/>
      <c r="G242" s="121"/>
      <c r="H242" s="121"/>
      <c r="I242" s="121"/>
      <c r="J242" s="121"/>
      <c r="K242" s="121"/>
      <c r="L242" s="121"/>
      <c r="M242" s="121"/>
      <c r="N242" s="121"/>
      <c r="O242" s="121"/>
      <c r="P242" s="121"/>
      <c r="Q242" s="121"/>
    </row>
    <row r="243" spans="2:17" s="74" customFormat="1" ht="14.45" customHeight="1" thickBot="1">
      <c r="B243" s="551" t="s">
        <v>134</v>
      </c>
      <c r="C243" s="553">
        <f>実績評価!J12</f>
        <v>0</v>
      </c>
      <c r="D243" s="552" t="s">
        <v>259</v>
      </c>
    </row>
    <row r="244" spans="2:17" s="74" customFormat="1" ht="14.45" customHeight="1">
      <c r="B244" s="1198"/>
      <c r="C244" s="1199"/>
      <c r="D244" s="1199"/>
      <c r="E244" s="542" t="str">
        <f t="shared" ref="E244:P244" si="119">E15</f>
        <v>４月</v>
      </c>
      <c r="F244" s="542" t="str">
        <f t="shared" si="119"/>
        <v>５月</v>
      </c>
      <c r="G244" s="542" t="str">
        <f t="shared" si="119"/>
        <v>６月</v>
      </c>
      <c r="H244" s="542" t="str">
        <f t="shared" si="119"/>
        <v>７月</v>
      </c>
      <c r="I244" s="542" t="str">
        <f t="shared" si="119"/>
        <v>８月</v>
      </c>
      <c r="J244" s="542" t="str">
        <f t="shared" si="119"/>
        <v>９月</v>
      </c>
      <c r="K244" s="542" t="str">
        <f t="shared" si="119"/>
        <v>１０月</v>
      </c>
      <c r="L244" s="542" t="str">
        <f t="shared" si="119"/>
        <v>１１月</v>
      </c>
      <c r="M244" s="542" t="str">
        <f t="shared" si="119"/>
        <v>１２月</v>
      </c>
      <c r="N244" s="542" t="str">
        <f t="shared" si="119"/>
        <v>１月</v>
      </c>
      <c r="O244" s="542" t="str">
        <f t="shared" si="119"/>
        <v>２月</v>
      </c>
      <c r="P244" s="542" t="str">
        <f t="shared" si="119"/>
        <v>３月</v>
      </c>
      <c r="Q244" s="543" t="s">
        <v>44</v>
      </c>
    </row>
    <row r="245" spans="2:17" s="74" customFormat="1" ht="14.45" customHeight="1">
      <c r="B245" s="544" t="s">
        <v>135</v>
      </c>
      <c r="C245" s="1200" t="s">
        <v>136</v>
      </c>
      <c r="D245" s="1201"/>
      <c r="E245" s="344">
        <f t="shared" ref="E245:P245" si="120">IF($C$243=0,0,SUM(E190:E205)/$C$243*1000)</f>
        <v>0</v>
      </c>
      <c r="F245" s="344">
        <f t="shared" si="120"/>
        <v>0</v>
      </c>
      <c r="G245" s="344">
        <f t="shared" si="120"/>
        <v>0</v>
      </c>
      <c r="H245" s="344">
        <f t="shared" si="120"/>
        <v>0</v>
      </c>
      <c r="I245" s="344">
        <f t="shared" si="120"/>
        <v>0</v>
      </c>
      <c r="J245" s="344">
        <f t="shared" si="120"/>
        <v>0</v>
      </c>
      <c r="K245" s="344">
        <f t="shared" si="120"/>
        <v>0</v>
      </c>
      <c r="L245" s="344">
        <f t="shared" si="120"/>
        <v>0</v>
      </c>
      <c r="M245" s="344">
        <f t="shared" si="120"/>
        <v>0</v>
      </c>
      <c r="N245" s="344">
        <f t="shared" si="120"/>
        <v>0</v>
      </c>
      <c r="O245" s="344">
        <f t="shared" si="120"/>
        <v>0</v>
      </c>
      <c r="P245" s="344">
        <f t="shared" si="120"/>
        <v>0</v>
      </c>
      <c r="Q245" s="545">
        <f t="shared" ref="Q245:Q252" si="121">SUM(E245:P245)</f>
        <v>0</v>
      </c>
    </row>
    <row r="246" spans="2:17" s="74" customFormat="1" ht="14.45" customHeight="1">
      <c r="B246" s="546" t="s">
        <v>104</v>
      </c>
      <c r="C246" s="1192" t="s">
        <v>136</v>
      </c>
      <c r="D246" s="1193"/>
      <c r="E246" s="345">
        <f>IF($C$243=0,0,SUM(E211:E213)/$C$243*1000)</f>
        <v>0</v>
      </c>
      <c r="F246" s="345">
        <f t="shared" ref="F246:P246" si="122">IF($C$243=0,0,SUM(F211:F213)/$C$243*1000)</f>
        <v>0</v>
      </c>
      <c r="G246" s="345">
        <f t="shared" si="122"/>
        <v>0</v>
      </c>
      <c r="H246" s="345">
        <f t="shared" si="122"/>
        <v>0</v>
      </c>
      <c r="I246" s="345">
        <f t="shared" si="122"/>
        <v>0</v>
      </c>
      <c r="J246" s="345">
        <f t="shared" si="122"/>
        <v>0</v>
      </c>
      <c r="K246" s="345">
        <f t="shared" si="122"/>
        <v>0</v>
      </c>
      <c r="L246" s="345">
        <f t="shared" si="122"/>
        <v>0</v>
      </c>
      <c r="M246" s="345">
        <f t="shared" si="122"/>
        <v>0</v>
      </c>
      <c r="N246" s="345">
        <f t="shared" si="122"/>
        <v>0</v>
      </c>
      <c r="O246" s="345">
        <f t="shared" si="122"/>
        <v>0</v>
      </c>
      <c r="P246" s="345">
        <f t="shared" si="122"/>
        <v>0</v>
      </c>
      <c r="Q246" s="547">
        <f t="shared" si="121"/>
        <v>0</v>
      </c>
    </row>
    <row r="247" spans="2:17" s="74" customFormat="1" ht="14.45" customHeight="1">
      <c r="B247" s="546" t="s">
        <v>105</v>
      </c>
      <c r="C247" s="1192" t="s">
        <v>136</v>
      </c>
      <c r="D247" s="1193"/>
      <c r="E247" s="345">
        <f>IF($C$243=0,0,SUM(E214:E216)/$C$243*1000)</f>
        <v>0</v>
      </c>
      <c r="F247" s="345">
        <f t="shared" ref="F247:P247" si="123">IF($C$243=0,0,SUM(F214:F216)/$C$243*1000)</f>
        <v>0</v>
      </c>
      <c r="G247" s="345">
        <f t="shared" si="123"/>
        <v>0</v>
      </c>
      <c r="H247" s="345">
        <f t="shared" si="123"/>
        <v>0</v>
      </c>
      <c r="I247" s="345">
        <f t="shared" si="123"/>
        <v>0</v>
      </c>
      <c r="J247" s="345">
        <f t="shared" si="123"/>
        <v>0</v>
      </c>
      <c r="K247" s="345">
        <f t="shared" si="123"/>
        <v>0</v>
      </c>
      <c r="L247" s="345">
        <f t="shared" si="123"/>
        <v>0</v>
      </c>
      <c r="M247" s="345">
        <f t="shared" si="123"/>
        <v>0</v>
      </c>
      <c r="N247" s="345">
        <f t="shared" si="123"/>
        <v>0</v>
      </c>
      <c r="O247" s="345">
        <f t="shared" si="123"/>
        <v>0</v>
      </c>
      <c r="P247" s="345">
        <f t="shared" si="123"/>
        <v>0</v>
      </c>
      <c r="Q247" s="547">
        <f t="shared" si="121"/>
        <v>0</v>
      </c>
    </row>
    <row r="248" spans="2:17" s="74" customFormat="1" ht="14.45" customHeight="1">
      <c r="B248" s="546" t="s">
        <v>102</v>
      </c>
      <c r="C248" s="1192" t="s">
        <v>136</v>
      </c>
      <c r="D248" s="1193"/>
      <c r="E248" s="345">
        <f>IF($C$243=0,0,SUM(E217:E225)/$C$243*1000)</f>
        <v>0</v>
      </c>
      <c r="F248" s="345">
        <f t="shared" ref="F248:P248" si="124">IF($C$243=0,0,SUM(F217:F225)/$C$243*1000)</f>
        <v>0</v>
      </c>
      <c r="G248" s="345">
        <f t="shared" si="124"/>
        <v>0</v>
      </c>
      <c r="H248" s="345">
        <f t="shared" si="124"/>
        <v>0</v>
      </c>
      <c r="I248" s="345">
        <f t="shared" si="124"/>
        <v>0</v>
      </c>
      <c r="J248" s="345">
        <f t="shared" si="124"/>
        <v>0</v>
      </c>
      <c r="K248" s="345">
        <f t="shared" si="124"/>
        <v>0</v>
      </c>
      <c r="L248" s="345">
        <f t="shared" si="124"/>
        <v>0</v>
      </c>
      <c r="M248" s="345">
        <f t="shared" si="124"/>
        <v>0</v>
      </c>
      <c r="N248" s="345">
        <f t="shared" si="124"/>
        <v>0</v>
      </c>
      <c r="O248" s="345">
        <f t="shared" si="124"/>
        <v>0</v>
      </c>
      <c r="P248" s="345">
        <f t="shared" si="124"/>
        <v>0</v>
      </c>
      <c r="Q248" s="547">
        <f t="shared" si="121"/>
        <v>0</v>
      </c>
    </row>
    <row r="249" spans="2:17" ht="14.45" customHeight="1">
      <c r="B249" s="546" t="s">
        <v>106</v>
      </c>
      <c r="C249" s="1192" t="s">
        <v>136</v>
      </c>
      <c r="D249" s="1193"/>
      <c r="E249" s="345">
        <f>IF($C$243=0,0,SUM(E226:E228)/$C$243*1000)</f>
        <v>0</v>
      </c>
      <c r="F249" s="345">
        <f t="shared" ref="F249:P249" si="125">IF($C$243=0,0,SUM(F226:F228)/$C$243*1000)</f>
        <v>0</v>
      </c>
      <c r="G249" s="345">
        <f t="shared" si="125"/>
        <v>0</v>
      </c>
      <c r="H249" s="345">
        <f t="shared" si="125"/>
        <v>0</v>
      </c>
      <c r="I249" s="345">
        <f t="shared" si="125"/>
        <v>0</v>
      </c>
      <c r="J249" s="345">
        <f t="shared" si="125"/>
        <v>0</v>
      </c>
      <c r="K249" s="345">
        <f t="shared" si="125"/>
        <v>0</v>
      </c>
      <c r="L249" s="345">
        <f t="shared" si="125"/>
        <v>0</v>
      </c>
      <c r="M249" s="345">
        <f t="shared" si="125"/>
        <v>0</v>
      </c>
      <c r="N249" s="345">
        <f t="shared" si="125"/>
        <v>0</v>
      </c>
      <c r="O249" s="345">
        <f t="shared" si="125"/>
        <v>0</v>
      </c>
      <c r="P249" s="345">
        <f t="shared" si="125"/>
        <v>0</v>
      </c>
      <c r="Q249" s="547">
        <f t="shared" si="121"/>
        <v>0</v>
      </c>
    </row>
    <row r="250" spans="2:17" ht="14.45" customHeight="1">
      <c r="B250" s="546" t="s">
        <v>137</v>
      </c>
      <c r="C250" s="1192" t="s">
        <v>136</v>
      </c>
      <c r="D250" s="1193"/>
      <c r="E250" s="345">
        <f>IF($C$243=0,0,SUM(E206:E210)/$C$243*1000)</f>
        <v>0</v>
      </c>
      <c r="F250" s="345">
        <f t="shared" ref="F250:P250" si="126">IF($C$243=0,0,SUM(F206:F210)/$C$243*1000)</f>
        <v>0</v>
      </c>
      <c r="G250" s="345">
        <f t="shared" si="126"/>
        <v>0</v>
      </c>
      <c r="H250" s="345">
        <f t="shared" si="126"/>
        <v>0</v>
      </c>
      <c r="I250" s="345">
        <f t="shared" si="126"/>
        <v>0</v>
      </c>
      <c r="J250" s="345">
        <f t="shared" si="126"/>
        <v>0</v>
      </c>
      <c r="K250" s="345">
        <f t="shared" si="126"/>
        <v>0</v>
      </c>
      <c r="L250" s="345">
        <f t="shared" si="126"/>
        <v>0</v>
      </c>
      <c r="M250" s="345">
        <f t="shared" si="126"/>
        <v>0</v>
      </c>
      <c r="N250" s="345">
        <f t="shared" si="126"/>
        <v>0</v>
      </c>
      <c r="O250" s="345">
        <f t="shared" si="126"/>
        <v>0</v>
      </c>
      <c r="P250" s="345">
        <f t="shared" si="126"/>
        <v>0</v>
      </c>
      <c r="Q250" s="547">
        <f t="shared" si="121"/>
        <v>0</v>
      </c>
    </row>
    <row r="251" spans="2:17" ht="14.45" customHeight="1">
      <c r="B251" s="546" t="s">
        <v>107</v>
      </c>
      <c r="C251" s="1192" t="s">
        <v>136</v>
      </c>
      <c r="D251" s="1193"/>
      <c r="E251" s="345">
        <f>IF($C$243=0,0,SUM(E229:E233)/$C$243*1000)</f>
        <v>0</v>
      </c>
      <c r="F251" s="345">
        <f t="shared" ref="F251:P251" si="127">IF($C$243=0,0,SUM(F229:F233)/$C$243*1000)</f>
        <v>0</v>
      </c>
      <c r="G251" s="345">
        <f t="shared" si="127"/>
        <v>0</v>
      </c>
      <c r="H251" s="345">
        <f t="shared" si="127"/>
        <v>0</v>
      </c>
      <c r="I251" s="345">
        <f t="shared" si="127"/>
        <v>0</v>
      </c>
      <c r="J251" s="345">
        <f t="shared" si="127"/>
        <v>0</v>
      </c>
      <c r="K251" s="345">
        <f t="shared" si="127"/>
        <v>0</v>
      </c>
      <c r="L251" s="345">
        <f t="shared" si="127"/>
        <v>0</v>
      </c>
      <c r="M251" s="345">
        <f t="shared" si="127"/>
        <v>0</v>
      </c>
      <c r="N251" s="345">
        <f t="shared" si="127"/>
        <v>0</v>
      </c>
      <c r="O251" s="345">
        <f t="shared" si="127"/>
        <v>0</v>
      </c>
      <c r="P251" s="345">
        <f t="shared" si="127"/>
        <v>0</v>
      </c>
      <c r="Q251" s="547">
        <f t="shared" si="121"/>
        <v>0</v>
      </c>
    </row>
    <row r="252" spans="2:17" ht="15" customHeight="1" thickBot="1">
      <c r="B252" s="548" t="s">
        <v>115</v>
      </c>
      <c r="C252" s="1194" t="s">
        <v>136</v>
      </c>
      <c r="D252" s="1195"/>
      <c r="E252" s="549">
        <f>IF($C$243=0,0,E237/$C$243*1000)</f>
        <v>0</v>
      </c>
      <c r="F252" s="549">
        <f t="shared" ref="F252:P252" si="128">IF($C$243=0,0,F237/$C$243*1000)</f>
        <v>0</v>
      </c>
      <c r="G252" s="549">
        <f t="shared" si="128"/>
        <v>0</v>
      </c>
      <c r="H252" s="549">
        <f t="shared" si="128"/>
        <v>0</v>
      </c>
      <c r="I252" s="549">
        <f t="shared" si="128"/>
        <v>0</v>
      </c>
      <c r="J252" s="549">
        <f t="shared" si="128"/>
        <v>0</v>
      </c>
      <c r="K252" s="549">
        <f t="shared" si="128"/>
        <v>0</v>
      </c>
      <c r="L252" s="549">
        <f t="shared" si="128"/>
        <v>0</v>
      </c>
      <c r="M252" s="549">
        <f t="shared" si="128"/>
        <v>0</v>
      </c>
      <c r="N252" s="549">
        <f t="shared" si="128"/>
        <v>0</v>
      </c>
      <c r="O252" s="549">
        <f t="shared" si="128"/>
        <v>0</v>
      </c>
      <c r="P252" s="549">
        <f t="shared" si="128"/>
        <v>0</v>
      </c>
      <c r="Q252" s="550">
        <f t="shared" si="121"/>
        <v>0</v>
      </c>
    </row>
    <row r="253" spans="2:17">
      <c r="B253" s="74"/>
      <c r="C253" s="74"/>
      <c r="D253" s="74"/>
      <c r="E253" s="74"/>
      <c r="F253" s="74"/>
      <c r="G253" s="74"/>
      <c r="H253" s="74"/>
      <c r="I253" s="74"/>
      <c r="J253" s="74"/>
      <c r="K253" s="74"/>
      <c r="L253" s="74"/>
      <c r="M253" s="74"/>
      <c r="N253" s="74"/>
      <c r="O253" s="74"/>
      <c r="P253" s="74"/>
      <c r="Q253" s="74"/>
    </row>
    <row r="254" spans="2:17">
      <c r="B254" s="65" t="s">
        <v>420</v>
      </c>
    </row>
    <row r="255" spans="2:17">
      <c r="B255" s="73"/>
      <c r="C255" s="73" t="s">
        <v>425</v>
      </c>
      <c r="E255" s="74"/>
      <c r="F255" s="74"/>
      <c r="G255" s="74"/>
    </row>
    <row r="256" spans="2:17">
      <c r="B256" s="73" t="s">
        <v>421</v>
      </c>
      <c r="C256" s="906">
        <f>SUM(T16:T18)+SUM(T20:T22)</f>
        <v>0</v>
      </c>
      <c r="D256" s="74"/>
      <c r="E256" s="74"/>
      <c r="F256" s="74"/>
      <c r="G256" s="74"/>
    </row>
    <row r="257" spans="2:7">
      <c r="B257" s="73" t="s">
        <v>422</v>
      </c>
      <c r="C257" s="907">
        <f>SUM(T24:T25)</f>
        <v>0</v>
      </c>
      <c r="D257" s="74"/>
      <c r="E257" s="74"/>
      <c r="F257" s="74"/>
      <c r="G257" s="74"/>
    </row>
    <row r="258" spans="2:7">
      <c r="B258" s="73" t="s">
        <v>423</v>
      </c>
      <c r="C258" s="907">
        <f>SUM(T27:T29)</f>
        <v>0</v>
      </c>
      <c r="D258" s="74"/>
      <c r="E258" s="74"/>
      <c r="F258" s="74"/>
      <c r="G258" s="74"/>
    </row>
    <row r="259" spans="2:7">
      <c r="B259" s="73" t="s">
        <v>424</v>
      </c>
      <c r="C259" s="907">
        <f>SUM(T31:T33)</f>
        <v>0</v>
      </c>
      <c r="D259" s="74"/>
      <c r="E259" s="74"/>
      <c r="F259" s="74"/>
      <c r="G259" s="74"/>
    </row>
    <row r="260" spans="2:7">
      <c r="B260" s="73"/>
      <c r="C260" s="906">
        <f>SUM(C256:C259)</f>
        <v>0</v>
      </c>
      <c r="D260" s="74" t="s">
        <v>426</v>
      </c>
      <c r="E260" s="74"/>
      <c r="F260" s="74"/>
      <c r="G260" s="74"/>
    </row>
    <row r="261" spans="2:7">
      <c r="B261" s="74"/>
      <c r="C261" s="74"/>
      <c r="D261" s="74"/>
      <c r="E261" s="74"/>
      <c r="F261" s="74"/>
      <c r="G261" s="74"/>
    </row>
  </sheetData>
  <sheetProtection formatCells="0" formatColumns="0" formatRows="0" insertColumns="0" insertRows="0" deleteColumns="0" deleteRows="0" selectLockedCells="1"/>
  <mergeCells count="116">
    <mergeCell ref="H172:I172"/>
    <mergeCell ref="J157:L157"/>
    <mergeCell ref="B149:C149"/>
    <mergeCell ref="B27:B29"/>
    <mergeCell ref="K11:S11"/>
    <mergeCell ref="K12:O12"/>
    <mergeCell ref="P12:S12"/>
    <mergeCell ref="K13:O13"/>
    <mergeCell ref="P13:S13"/>
    <mergeCell ref="Q129:Q131"/>
    <mergeCell ref="B132:B134"/>
    <mergeCell ref="B136:D136"/>
    <mergeCell ref="B154:C154"/>
    <mergeCell ref="B142:B144"/>
    <mergeCell ref="B145:B147"/>
    <mergeCell ref="B148:C148"/>
    <mergeCell ref="B125:B127"/>
    <mergeCell ref="B129:B131"/>
    <mergeCell ref="B110:B112"/>
    <mergeCell ref="B113:B115"/>
    <mergeCell ref="B116:B118"/>
    <mergeCell ref="B120:B121"/>
    <mergeCell ref="B124:D124"/>
    <mergeCell ref="B150:B152"/>
    <mergeCell ref="U11:V11"/>
    <mergeCell ref="G11:I13"/>
    <mergeCell ref="B31:B33"/>
    <mergeCell ref="N97:P97"/>
    <mergeCell ref="M157:O157"/>
    <mergeCell ref="M172:O172"/>
    <mergeCell ref="P172:P173"/>
    <mergeCell ref="C162:D162"/>
    <mergeCell ref="C179:D179"/>
    <mergeCell ref="C157:D159"/>
    <mergeCell ref="E157:G157"/>
    <mergeCell ref="H157:I157"/>
    <mergeCell ref="C160:D160"/>
    <mergeCell ref="C167:D167"/>
    <mergeCell ref="C172:D174"/>
    <mergeCell ref="C161:D161"/>
    <mergeCell ref="C176:D176"/>
    <mergeCell ref="C177:D177"/>
    <mergeCell ref="C178:D178"/>
    <mergeCell ref="I97:J97"/>
    <mergeCell ref="E172:G172"/>
    <mergeCell ref="R50:T50"/>
    <mergeCell ref="B72:B74"/>
    <mergeCell ref="J172:L172"/>
    <mergeCell ref="C249:D249"/>
    <mergeCell ref="C250:D250"/>
    <mergeCell ref="C251:D251"/>
    <mergeCell ref="C252:D252"/>
    <mergeCell ref="B237:C237"/>
    <mergeCell ref="B244:D244"/>
    <mergeCell ref="C245:D245"/>
    <mergeCell ref="C246:D246"/>
    <mergeCell ref="C247:D247"/>
    <mergeCell ref="C248:D248"/>
    <mergeCell ref="B229:B233"/>
    <mergeCell ref="B206:B210"/>
    <mergeCell ref="B226:B228"/>
    <mergeCell ref="C168:D168"/>
    <mergeCell ref="C169:D170"/>
    <mergeCell ref="C163:D163"/>
    <mergeCell ref="C164:D164"/>
    <mergeCell ref="C165:D165"/>
    <mergeCell ref="C166:D166"/>
    <mergeCell ref="C175:D175"/>
    <mergeCell ref="B189:D189"/>
    <mergeCell ref="B190:B199"/>
    <mergeCell ref="C183:D183"/>
    <mergeCell ref="B217:B225"/>
    <mergeCell ref="B211:B213"/>
    <mergeCell ref="B214:B216"/>
    <mergeCell ref="C186:D186"/>
    <mergeCell ref="B203:B205"/>
    <mergeCell ref="C180:D180"/>
    <mergeCell ref="C181:D181"/>
    <mergeCell ref="C182:D182"/>
    <mergeCell ref="C184:D184"/>
    <mergeCell ref="C185:D185"/>
    <mergeCell ref="B200:B202"/>
    <mergeCell ref="B105:B107"/>
    <mergeCell ref="B108:B109"/>
    <mergeCell ref="B90:B94"/>
    <mergeCell ref="B75:B77"/>
    <mergeCell ref="B78:B86"/>
    <mergeCell ref="B87:B89"/>
    <mergeCell ref="B140:B141"/>
    <mergeCell ref="B137:B139"/>
    <mergeCell ref="K97:M97"/>
    <mergeCell ref="C97:F101"/>
    <mergeCell ref="B104:D104"/>
    <mergeCell ref="H3:Q4"/>
    <mergeCell ref="F3:F4"/>
    <mergeCell ref="G3:G4"/>
    <mergeCell ref="B15:D15"/>
    <mergeCell ref="R15:S15"/>
    <mergeCell ref="B16:B18"/>
    <mergeCell ref="B19:C19"/>
    <mergeCell ref="B24:B25"/>
    <mergeCell ref="B20:B22"/>
    <mergeCell ref="B23:C23"/>
    <mergeCell ref="B67:B71"/>
    <mergeCell ref="B61:B63"/>
    <mergeCell ref="B26:C26"/>
    <mergeCell ref="B30:C30"/>
    <mergeCell ref="B34:C34"/>
    <mergeCell ref="R39:S39"/>
    <mergeCell ref="B40:B42"/>
    <mergeCell ref="B45:B46"/>
    <mergeCell ref="B50:D50"/>
    <mergeCell ref="B51:B60"/>
    <mergeCell ref="B64:B66"/>
    <mergeCell ref="B39:D39"/>
    <mergeCell ref="B43:B44"/>
  </mergeCells>
  <phoneticPr fontId="2"/>
  <conditionalFormatting sqref="R16">
    <cfRule type="cellIs" dxfId="47" priority="28" operator="notEqual">
      <formula>0.00976</formula>
    </cfRule>
    <cfRule type="cellIs" dxfId="46" priority="30" operator="notEqual">
      <formula>$R$16</formula>
    </cfRule>
  </conditionalFormatting>
  <conditionalFormatting sqref="R17">
    <cfRule type="cellIs" dxfId="45" priority="27" operator="notEqual">
      <formula>0.00997</formula>
    </cfRule>
  </conditionalFormatting>
  <conditionalFormatting sqref="R18">
    <cfRule type="cellIs" dxfId="44" priority="26" operator="notEqual">
      <formula>0.00928</formula>
    </cfRule>
  </conditionalFormatting>
  <conditionalFormatting sqref="R25">
    <cfRule type="cellIs" dxfId="43" priority="24" operator="notEqual">
      <formula>0.0508</formula>
    </cfRule>
  </conditionalFormatting>
  <conditionalFormatting sqref="R27">
    <cfRule type="cellIs" dxfId="42" priority="23" operator="notEqual">
      <formula>0.0391</formula>
    </cfRule>
  </conditionalFormatting>
  <conditionalFormatting sqref="R28">
    <cfRule type="cellIs" dxfId="41" priority="6" operator="notEqual">
      <formula>0.0377</formula>
    </cfRule>
  </conditionalFormatting>
  <conditionalFormatting sqref="R29">
    <cfRule type="cellIs" dxfId="40" priority="22" operator="notEqual">
      <formula>0.0367</formula>
    </cfRule>
  </conditionalFormatting>
  <conditionalFormatting sqref="R40:R46">
    <cfRule type="cellIs" dxfId="39" priority="49" operator="notEqual">
      <formula>0.00976</formula>
    </cfRule>
  </conditionalFormatting>
  <conditionalFormatting sqref="U16:U18">
    <cfRule type="cellIs" dxfId="38" priority="19" operator="notEqual">
      <formula>0.587</formula>
    </cfRule>
  </conditionalFormatting>
  <conditionalFormatting sqref="U20:U22">
    <cfRule type="cellIs" dxfId="37" priority="3" operator="notEqual">
      <formula>0.587</formula>
    </cfRule>
  </conditionalFormatting>
  <conditionalFormatting sqref="U27">
    <cfRule type="cellIs" dxfId="36" priority="16" operator="notEqual">
      <formula>0.0189</formula>
    </cfRule>
  </conditionalFormatting>
  <conditionalFormatting sqref="U28">
    <cfRule type="cellIs" dxfId="35" priority="7" operator="notEqual">
      <formula>0.0187</formula>
    </cfRule>
  </conditionalFormatting>
  <conditionalFormatting sqref="U29">
    <cfRule type="cellIs" dxfId="34" priority="15" operator="notEqual">
      <formula>0.0185</formula>
    </cfRule>
  </conditionalFormatting>
  <conditionalFormatting sqref="U31">
    <cfRule type="cellIs" dxfId="33" priority="14" operator="notEqual">
      <formula>0.057</formula>
    </cfRule>
  </conditionalFormatting>
  <conditionalFormatting sqref="U40:U45">
    <cfRule type="cellIs" dxfId="32" priority="1" operator="notEqual">
      <formula>0.587</formula>
    </cfRule>
  </conditionalFormatting>
  <dataValidations count="3">
    <dataValidation showInputMessage="1" showErrorMessage="1" sqref="C119 C67 C206" xr:uid="{00000000-0002-0000-0500-000000000000}"/>
    <dataValidation type="list" allowBlank="1" showInputMessage="1" sqref="R24" xr:uid="{00000000-0002-0000-0500-000001000000}">
      <formula1>"0.0448,0.045,0.046,0.0433"</formula1>
    </dataValidation>
    <dataValidation type="list" allowBlank="1" showInputMessage="1" showErrorMessage="1" sqref="K11" xr:uid="{00000000-0002-0000-0500-000002000000}">
      <formula1>"LPガス（0.458m3/kg  50.8MJ/kg）,プロパン（0.502m3/kg  51.24MJ/kg）,ブタン（0.355m3/kg  49.7MJ/kg）"</formula1>
    </dataValidation>
  </dataValidations>
  <printOptions horizontalCentered="1"/>
  <pageMargins left="0.39370078740157483" right="0.39370078740157483" top="0.55118110236220474" bottom="0.55118110236220474" header="0.31496062992125984" footer="0.31496062992125984"/>
  <pageSetup paperSize="9" scale="79" fitToHeight="0" orientation="landscape" r:id="rId1"/>
  <headerFooter>
    <oddFooter>&amp;C月別実績(1回目)</oddFooter>
  </headerFooter>
  <rowBreaks count="5" manualBreakCount="5">
    <brk id="35" min="1" max="21" man="1"/>
    <brk id="102" min="1" max="21" man="1"/>
    <brk id="134" min="1" max="21" man="1"/>
    <brk id="170" min="1" max="21" man="1"/>
    <brk id="213"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pageSetUpPr fitToPage="1"/>
  </sheetPr>
  <dimension ref="B1:AC261"/>
  <sheetViews>
    <sheetView view="pageBreakPreview" zoomScaleNormal="120" zoomScaleSheetLayoutView="100" zoomScalePageLayoutView="120" workbookViewId="0">
      <selection activeCell="B1" sqref="B1"/>
    </sheetView>
  </sheetViews>
  <sheetFormatPr defaultColWidth="12.3984375" defaultRowHeight="16.5"/>
  <cols>
    <col min="1" max="1" width="1.59765625" style="65" customWidth="1"/>
    <col min="2" max="2" width="8.09765625" style="65" customWidth="1"/>
    <col min="3" max="3" width="9.69921875" style="65" customWidth="1"/>
    <col min="4" max="4" width="4.69921875" style="65" customWidth="1"/>
    <col min="5" max="16" width="5.8984375" style="65" customWidth="1"/>
    <col min="17" max="21" width="6.296875" style="65" customWidth="1"/>
    <col min="22" max="22" width="8.09765625" style="65" customWidth="1"/>
    <col min="23" max="23" width="11.3984375" style="65" customWidth="1"/>
    <col min="24" max="24" width="11.09765625" style="65" customWidth="1"/>
    <col min="25" max="25" width="5.59765625" style="65" customWidth="1"/>
    <col min="26" max="41" width="8.09765625" style="65" customWidth="1"/>
    <col min="42" max="42" width="6.09765625" style="65" customWidth="1"/>
    <col min="43" max="43" width="7.09765625" style="65" customWidth="1"/>
    <col min="44" max="44" width="6.09765625" style="65" customWidth="1"/>
    <col min="45" max="59" width="8.09765625" style="65" customWidth="1"/>
    <col min="60" max="16384" width="12.3984375" style="65"/>
  </cols>
  <sheetData>
    <row r="1" spans="2:29" ht="20.25" customHeight="1">
      <c r="B1" s="841"/>
      <c r="C1" s="725"/>
      <c r="U1" s="721">
        <f>事業報告書!$J$10</f>
        <v>0</v>
      </c>
    </row>
    <row r="2" spans="2:29" ht="9.75" customHeight="1" thickBot="1"/>
    <row r="3" spans="2:29" ht="12.75" customHeight="1">
      <c r="F3" s="1152" t="s">
        <v>440</v>
      </c>
      <c r="G3" s="1154" t="s">
        <v>447</v>
      </c>
      <c r="H3" s="1150" t="s">
        <v>466</v>
      </c>
      <c r="I3" s="1150"/>
      <c r="J3" s="1150"/>
      <c r="K3" s="1150"/>
      <c r="L3" s="1150"/>
      <c r="M3" s="1150"/>
      <c r="N3" s="1150"/>
      <c r="O3" s="1150"/>
      <c r="P3" s="1150"/>
      <c r="Q3" s="1150"/>
    </row>
    <row r="4" spans="2:29" ht="15" customHeight="1" thickBot="1">
      <c r="F4" s="1153"/>
      <c r="G4" s="1155"/>
      <c r="H4" s="1151"/>
      <c r="I4" s="1151"/>
      <c r="J4" s="1151"/>
      <c r="K4" s="1151"/>
      <c r="L4" s="1151"/>
      <c r="M4" s="1151"/>
      <c r="N4" s="1151"/>
      <c r="O4" s="1151"/>
      <c r="P4" s="1151"/>
      <c r="Q4" s="1151"/>
    </row>
    <row r="5" spans="2:29" ht="18.95" customHeight="1">
      <c r="B5" s="734" t="s">
        <v>255</v>
      </c>
      <c r="C5" s="742"/>
      <c r="D5" s="742"/>
    </row>
    <row r="6" spans="2:29">
      <c r="B6" s="66" t="s">
        <v>346</v>
      </c>
    </row>
    <row r="7" spans="2:29">
      <c r="B7" s="66" t="s">
        <v>244</v>
      </c>
    </row>
    <row r="8" spans="2:29" ht="10.5" customHeight="1"/>
    <row r="9" spans="2:29">
      <c r="B9" s="67" t="s">
        <v>87</v>
      </c>
      <c r="C9" s="68"/>
      <c r="E9" s="66" t="s">
        <v>356</v>
      </c>
      <c r="F9" s="68"/>
      <c r="G9" s="69"/>
      <c r="H9" s="69"/>
      <c r="I9" s="69"/>
      <c r="J9" s="69"/>
      <c r="K9" s="69"/>
      <c r="L9" s="70"/>
      <c r="M9" s="71"/>
      <c r="N9" s="68"/>
      <c r="O9" s="70"/>
      <c r="P9" s="71"/>
      <c r="Q9" s="68"/>
      <c r="R9" s="68"/>
      <c r="S9" s="72"/>
      <c r="T9" s="72"/>
    </row>
    <row r="10" spans="2:29" ht="9.75" customHeight="1" thickBot="1">
      <c r="B10" s="67"/>
      <c r="C10" s="68"/>
      <c r="E10" s="66"/>
      <c r="F10" s="68"/>
      <c r="G10" s="69"/>
      <c r="H10" s="69"/>
      <c r="I10" s="69"/>
      <c r="J10" s="69"/>
      <c r="K10" s="69"/>
      <c r="L10" s="70"/>
      <c r="M10" s="71"/>
      <c r="N10" s="68"/>
      <c r="O10" s="70"/>
      <c r="P10" s="71"/>
      <c r="Q10" s="68"/>
      <c r="R10" s="68"/>
      <c r="S10" s="72"/>
      <c r="T10" s="72"/>
    </row>
    <row r="11" spans="2:29" ht="16.5" customHeight="1" thickBot="1">
      <c r="B11" s="67"/>
      <c r="C11" s="68"/>
      <c r="E11" s="66"/>
      <c r="F11" s="68"/>
      <c r="G11" s="1204" t="s">
        <v>349</v>
      </c>
      <c r="H11" s="1204"/>
      <c r="I11" s="1204"/>
      <c r="J11" s="69"/>
      <c r="K11" s="1243" t="s">
        <v>278</v>
      </c>
      <c r="L11" s="1244"/>
      <c r="M11" s="1244"/>
      <c r="N11" s="1244"/>
      <c r="O11" s="1244"/>
      <c r="P11" s="1244"/>
      <c r="Q11" s="1244"/>
      <c r="R11" s="1244"/>
      <c r="S11" s="1245"/>
      <c r="T11" s="72"/>
      <c r="U11" s="1202" t="s">
        <v>419</v>
      </c>
      <c r="V11" s="1203"/>
    </row>
    <row r="12" spans="2:29" ht="17.25" thickBot="1">
      <c r="B12" s="67"/>
      <c r="C12" s="68"/>
      <c r="E12" s="66"/>
      <c r="F12" s="68"/>
      <c r="G12" s="1204"/>
      <c r="H12" s="1204"/>
      <c r="I12" s="1204"/>
      <c r="J12" s="69"/>
      <c r="K12" s="1246" t="s">
        <v>279</v>
      </c>
      <c r="L12" s="1166"/>
      <c r="M12" s="1166"/>
      <c r="N12" s="1166"/>
      <c r="O12" s="1167"/>
      <c r="P12" s="1165" t="s">
        <v>280</v>
      </c>
      <c r="Q12" s="1166"/>
      <c r="R12" s="1166"/>
      <c r="S12" s="1247"/>
      <c r="T12" s="72"/>
      <c r="U12" s="891">
        <v>0.58699999999999997</v>
      </c>
      <c r="V12" s="890" t="s">
        <v>260</v>
      </c>
    </row>
    <row r="13" spans="2:29" ht="17.25" thickBot="1">
      <c r="B13" s="67"/>
      <c r="C13" s="68"/>
      <c r="E13" s="66"/>
      <c r="F13" s="68"/>
      <c r="G13" s="1204"/>
      <c r="H13" s="1204"/>
      <c r="I13" s="1204"/>
      <c r="J13" s="69"/>
      <c r="K13" s="1248">
        <f>IF(COUNTIF(K11,"LPガス*"),0.458,IF(COUNTIF(K11,"プロパン*"),0.502,IF(COUNTIF(K11,"ブタン*"),0.355)))</f>
        <v>0.45800000000000002</v>
      </c>
      <c r="L13" s="1249"/>
      <c r="M13" s="1249"/>
      <c r="N13" s="1249"/>
      <c r="O13" s="1250"/>
      <c r="P13" s="1251">
        <f>IF(COUNTIF(K11,"LPガス*"),50.8,IF(COUNTIF(K11,"プロパン*"),51.24,IF(COUNTIF(K11,"ブタン*"),49.7)))</f>
        <v>50.8</v>
      </c>
      <c r="Q13" s="1249"/>
      <c r="R13" s="1249"/>
      <c r="S13" s="1252"/>
      <c r="T13" s="72"/>
    </row>
    <row r="14" spans="2:29" ht="11.25" customHeight="1" thickBot="1">
      <c r="B14" s="67"/>
      <c r="C14" s="68"/>
      <c r="D14" s="66"/>
      <c r="E14" s="68"/>
      <c r="F14" s="68"/>
      <c r="G14" s="69"/>
      <c r="H14" s="69"/>
      <c r="I14" s="69"/>
      <c r="J14" s="69"/>
      <c r="K14" s="69"/>
      <c r="L14" s="70"/>
      <c r="M14" s="71"/>
      <c r="N14" s="68"/>
      <c r="O14" s="70"/>
      <c r="P14" s="71"/>
      <c r="Q14" s="68"/>
      <c r="R14" s="68"/>
      <c r="S14" s="72"/>
      <c r="T14" s="72"/>
    </row>
    <row r="15" spans="2:29" ht="24.75">
      <c r="B15" s="1143"/>
      <c r="C15" s="1144"/>
      <c r="D15" s="1145"/>
      <c r="E15" s="465" t="s">
        <v>53</v>
      </c>
      <c r="F15" s="466" t="s">
        <v>54</v>
      </c>
      <c r="G15" s="466" t="s">
        <v>55</v>
      </c>
      <c r="H15" s="466" t="s">
        <v>56</v>
      </c>
      <c r="I15" s="466" t="s">
        <v>57</v>
      </c>
      <c r="J15" s="466" t="s">
        <v>58</v>
      </c>
      <c r="K15" s="466" t="s">
        <v>59</v>
      </c>
      <c r="L15" s="466" t="s">
        <v>60</v>
      </c>
      <c r="M15" s="466" t="s">
        <v>61</v>
      </c>
      <c r="N15" s="466" t="s">
        <v>62</v>
      </c>
      <c r="O15" s="466" t="s">
        <v>63</v>
      </c>
      <c r="P15" s="467" t="s">
        <v>64</v>
      </c>
      <c r="Q15" s="468" t="s">
        <v>44</v>
      </c>
      <c r="R15" s="1137" t="s">
        <v>65</v>
      </c>
      <c r="S15" s="1138"/>
      <c r="T15" s="564" t="s">
        <v>296</v>
      </c>
      <c r="U15" s="794" t="s">
        <v>402</v>
      </c>
      <c r="V15" s="74"/>
    </row>
    <row r="16" spans="2:29">
      <c r="B16" s="1139" t="s">
        <v>348</v>
      </c>
      <c r="C16" s="75" t="s">
        <v>66</v>
      </c>
      <c r="D16" s="76" t="s">
        <v>114</v>
      </c>
      <c r="E16" s="210"/>
      <c r="F16" s="210"/>
      <c r="G16" s="210"/>
      <c r="H16" s="210"/>
      <c r="I16" s="210"/>
      <c r="J16" s="210"/>
      <c r="K16" s="210"/>
      <c r="L16" s="210"/>
      <c r="M16" s="210"/>
      <c r="N16" s="210"/>
      <c r="O16" s="210"/>
      <c r="P16" s="210"/>
      <c r="Q16" s="235">
        <f t="shared" ref="Q16:Q34" si="0">SUM(E16:P16)</f>
        <v>0</v>
      </c>
      <c r="R16" s="845">
        <v>9.7599999999999996E-3</v>
      </c>
      <c r="S16" s="173" t="s">
        <v>67</v>
      </c>
      <c r="T16" s="901">
        <f>Q16*U16</f>
        <v>0</v>
      </c>
      <c r="U16" s="892">
        <f>$U$12</f>
        <v>0.58699999999999997</v>
      </c>
      <c r="V16" s="74" t="s">
        <v>260</v>
      </c>
      <c r="W16" s="79" t="s">
        <v>161</v>
      </c>
      <c r="AC16" s="65">
        <f>Q16*R16</f>
        <v>0</v>
      </c>
    </row>
    <row r="17" spans="2:29">
      <c r="B17" s="1131"/>
      <c r="C17" s="80" t="s">
        <v>68</v>
      </c>
      <c r="D17" s="81" t="s">
        <v>114</v>
      </c>
      <c r="E17" s="212"/>
      <c r="F17" s="213"/>
      <c r="G17" s="213"/>
      <c r="H17" s="213"/>
      <c r="I17" s="213"/>
      <c r="J17" s="213"/>
      <c r="K17" s="213"/>
      <c r="L17" s="213"/>
      <c r="M17" s="213"/>
      <c r="N17" s="213"/>
      <c r="O17" s="213"/>
      <c r="P17" s="213"/>
      <c r="Q17" s="200">
        <f t="shared" si="0"/>
        <v>0</v>
      </c>
      <c r="R17" s="844">
        <v>9.9699999999999997E-3</v>
      </c>
      <c r="S17" s="83" t="s">
        <v>67</v>
      </c>
      <c r="T17" s="900">
        <f>Q17*U17</f>
        <v>0</v>
      </c>
      <c r="U17" s="893">
        <f>$U$12</f>
        <v>0.58699999999999997</v>
      </c>
      <c r="V17" s="74" t="s">
        <v>260</v>
      </c>
      <c r="AC17" s="65">
        <f>Q17*R17</f>
        <v>0</v>
      </c>
    </row>
    <row r="18" spans="2:29">
      <c r="B18" s="1132"/>
      <c r="C18" s="84" t="s">
        <v>69</v>
      </c>
      <c r="D18" s="85" t="s">
        <v>114</v>
      </c>
      <c r="E18" s="236"/>
      <c r="F18" s="237"/>
      <c r="G18" s="237"/>
      <c r="H18" s="237"/>
      <c r="I18" s="237"/>
      <c r="J18" s="237"/>
      <c r="K18" s="237"/>
      <c r="L18" s="237"/>
      <c r="M18" s="237"/>
      <c r="N18" s="237"/>
      <c r="O18" s="237"/>
      <c r="P18" s="237"/>
      <c r="Q18" s="231">
        <f t="shared" si="0"/>
        <v>0</v>
      </c>
      <c r="R18" s="846">
        <v>9.2800000000000001E-3</v>
      </c>
      <c r="S18" s="171" t="s">
        <v>67</v>
      </c>
      <c r="T18" s="902">
        <f>Q18*U18</f>
        <v>0</v>
      </c>
      <c r="U18" s="894">
        <f>$U$12</f>
        <v>0.58699999999999997</v>
      </c>
      <c r="V18" s="74" t="s">
        <v>260</v>
      </c>
      <c r="AC18" s="65">
        <f>Q18*R18</f>
        <v>0</v>
      </c>
    </row>
    <row r="19" spans="2:29">
      <c r="B19" s="1133" t="s">
        <v>70</v>
      </c>
      <c r="C19" s="1134"/>
      <c r="D19" s="87" t="s">
        <v>71</v>
      </c>
      <c r="E19" s="744"/>
      <c r="F19" s="745"/>
      <c r="G19" s="745"/>
      <c r="H19" s="745"/>
      <c r="I19" s="745"/>
      <c r="J19" s="745"/>
      <c r="K19" s="745"/>
      <c r="L19" s="745"/>
      <c r="M19" s="745"/>
      <c r="N19" s="745"/>
      <c r="O19" s="745"/>
      <c r="P19" s="746"/>
      <c r="Q19" s="238">
        <f t="shared" si="0"/>
        <v>0</v>
      </c>
      <c r="R19" s="88"/>
      <c r="S19" s="89"/>
      <c r="T19" s="257"/>
      <c r="U19" s="469"/>
      <c r="V19" s="74"/>
    </row>
    <row r="20" spans="2:29">
      <c r="B20" s="1139" t="s">
        <v>347</v>
      </c>
      <c r="C20" s="75" t="s">
        <v>275</v>
      </c>
      <c r="D20" s="76" t="s">
        <v>114</v>
      </c>
      <c r="E20" s="239"/>
      <c r="F20" s="210"/>
      <c r="G20" s="210"/>
      <c r="H20" s="210"/>
      <c r="I20" s="210"/>
      <c r="J20" s="210"/>
      <c r="K20" s="210"/>
      <c r="L20" s="210"/>
      <c r="M20" s="210"/>
      <c r="N20" s="210"/>
      <c r="O20" s="210"/>
      <c r="P20" s="240"/>
      <c r="Q20" s="241">
        <f>SUM(E20:P20)</f>
        <v>0</v>
      </c>
      <c r="R20" s="847">
        <v>9.7599999999999996E-3</v>
      </c>
      <c r="S20" s="173" t="s">
        <v>67</v>
      </c>
      <c r="T20" s="903">
        <f>Q20*U20</f>
        <v>0</v>
      </c>
      <c r="U20" s="892">
        <f>$U$12</f>
        <v>0.58699999999999997</v>
      </c>
      <c r="V20" s="74" t="s">
        <v>260</v>
      </c>
      <c r="AC20" s="65">
        <f>Q20*R20</f>
        <v>0</v>
      </c>
    </row>
    <row r="21" spans="2:29">
      <c r="B21" s="1131"/>
      <c r="C21" s="80" t="s">
        <v>276</v>
      </c>
      <c r="D21" s="81" t="s">
        <v>114</v>
      </c>
      <c r="E21" s="212"/>
      <c r="F21" s="213"/>
      <c r="G21" s="213"/>
      <c r="H21" s="213"/>
      <c r="I21" s="213"/>
      <c r="J21" s="213"/>
      <c r="K21" s="213"/>
      <c r="L21" s="213"/>
      <c r="M21" s="213"/>
      <c r="N21" s="213"/>
      <c r="O21" s="213"/>
      <c r="P21" s="242"/>
      <c r="Q21" s="200">
        <f>SUM(E21:P21)</f>
        <v>0</v>
      </c>
      <c r="R21" s="844">
        <v>9.9699999999999997E-3</v>
      </c>
      <c r="S21" s="83" t="s">
        <v>67</v>
      </c>
      <c r="T21" s="904">
        <f>Q21*U21</f>
        <v>0</v>
      </c>
      <c r="U21" s="893">
        <f>$U$12</f>
        <v>0.58699999999999997</v>
      </c>
      <c r="V21" s="74" t="s">
        <v>260</v>
      </c>
      <c r="AC21" s="65">
        <f>Q21*R21</f>
        <v>0</v>
      </c>
    </row>
    <row r="22" spans="2:29">
      <c r="B22" s="1132"/>
      <c r="C22" s="84" t="s">
        <v>277</v>
      </c>
      <c r="D22" s="85" t="s">
        <v>114</v>
      </c>
      <c r="E22" s="236"/>
      <c r="F22" s="237"/>
      <c r="G22" s="237"/>
      <c r="H22" s="237"/>
      <c r="I22" s="237"/>
      <c r="J22" s="237"/>
      <c r="K22" s="237"/>
      <c r="L22" s="237"/>
      <c r="M22" s="237"/>
      <c r="N22" s="237"/>
      <c r="O22" s="237"/>
      <c r="P22" s="243"/>
      <c r="Q22" s="231">
        <f>SUM(E22:P22)</f>
        <v>0</v>
      </c>
      <c r="R22" s="848">
        <v>9.2800000000000001E-3</v>
      </c>
      <c r="S22" s="86" t="s">
        <v>67</v>
      </c>
      <c r="T22" s="905">
        <f>Q22*U22</f>
        <v>0</v>
      </c>
      <c r="U22" s="894">
        <f>$U$12</f>
        <v>0.58699999999999997</v>
      </c>
      <c r="V22" s="74" t="s">
        <v>260</v>
      </c>
      <c r="AC22" s="65">
        <f>Q22*R22</f>
        <v>0</v>
      </c>
    </row>
    <row r="23" spans="2:29">
      <c r="B23" s="1133" t="s">
        <v>70</v>
      </c>
      <c r="C23" s="1134"/>
      <c r="D23" s="87" t="s">
        <v>71</v>
      </c>
      <c r="E23" s="744"/>
      <c r="F23" s="744"/>
      <c r="G23" s="744"/>
      <c r="H23" s="744"/>
      <c r="I23" s="744"/>
      <c r="J23" s="744"/>
      <c r="K23" s="744"/>
      <c r="L23" s="744"/>
      <c r="M23" s="744"/>
      <c r="N23" s="744"/>
      <c r="O23" s="744"/>
      <c r="P23" s="747"/>
      <c r="Q23" s="241">
        <f>SUM(E23:P23)</f>
        <v>0</v>
      </c>
      <c r="R23" s="169"/>
      <c r="S23" s="170"/>
      <c r="T23" s="258"/>
      <c r="U23" s="470"/>
      <c r="V23" s="74"/>
    </row>
    <row r="24" spans="2:29">
      <c r="B24" s="1130" t="s">
        <v>72</v>
      </c>
      <c r="C24" s="75" t="s">
        <v>273</v>
      </c>
      <c r="D24" s="76" t="s">
        <v>73</v>
      </c>
      <c r="E24" s="735"/>
      <c r="F24" s="736"/>
      <c r="G24" s="736"/>
      <c r="H24" s="736"/>
      <c r="I24" s="736"/>
      <c r="J24" s="736"/>
      <c r="K24" s="736"/>
      <c r="L24" s="736"/>
      <c r="M24" s="736"/>
      <c r="N24" s="736"/>
      <c r="O24" s="736"/>
      <c r="P24" s="736"/>
      <c r="Q24" s="211">
        <f t="shared" si="0"/>
        <v>0</v>
      </c>
      <c r="R24" s="851">
        <v>4.4999999999999998E-2</v>
      </c>
      <c r="S24" s="78" t="s">
        <v>74</v>
      </c>
      <c r="T24" s="898">
        <f>Q24*R24*U24*(44/12)*1000</f>
        <v>0</v>
      </c>
      <c r="U24" s="752">
        <v>1.3599999999999999E-2</v>
      </c>
      <c r="V24" s="74" t="s">
        <v>271</v>
      </c>
      <c r="AC24" s="65">
        <f>Q24*R24</f>
        <v>0</v>
      </c>
    </row>
    <row r="25" spans="2:29">
      <c r="B25" s="1156"/>
      <c r="C25" s="84" t="s">
        <v>75</v>
      </c>
      <c r="D25" s="85" t="s">
        <v>73</v>
      </c>
      <c r="E25" s="233"/>
      <c r="F25" s="244"/>
      <c r="G25" s="244"/>
      <c r="H25" s="244"/>
      <c r="I25" s="244"/>
      <c r="J25" s="244"/>
      <c r="K25" s="244"/>
      <c r="L25" s="234"/>
      <c r="M25" s="737"/>
      <c r="N25" s="737"/>
      <c r="O25" s="737"/>
      <c r="P25" s="737"/>
      <c r="Q25" s="229">
        <f t="shared" si="0"/>
        <v>0</v>
      </c>
      <c r="R25" s="852">
        <f>$P$13/1000</f>
        <v>5.0799999999999998E-2</v>
      </c>
      <c r="S25" s="86" t="s">
        <v>281</v>
      </c>
      <c r="T25" s="899">
        <f>Q25/$K$13*R25*U25*(44/12)*1000</f>
        <v>0</v>
      </c>
      <c r="U25" s="756">
        <v>1.61E-2</v>
      </c>
      <c r="V25" s="74" t="s">
        <v>271</v>
      </c>
      <c r="AC25" s="65">
        <f>Q25*R25</f>
        <v>0</v>
      </c>
    </row>
    <row r="26" spans="2:29">
      <c r="B26" s="1133" t="s">
        <v>77</v>
      </c>
      <c r="C26" s="1134"/>
      <c r="D26" s="87" t="s">
        <v>71</v>
      </c>
      <c r="E26" s="744"/>
      <c r="F26" s="745"/>
      <c r="G26" s="745"/>
      <c r="H26" s="745"/>
      <c r="I26" s="745"/>
      <c r="J26" s="745"/>
      <c r="K26" s="745"/>
      <c r="L26" s="745"/>
      <c r="M26" s="745"/>
      <c r="N26" s="745"/>
      <c r="O26" s="745"/>
      <c r="P26" s="746"/>
      <c r="Q26" s="238">
        <f t="shared" si="0"/>
        <v>0</v>
      </c>
      <c r="R26" s="88"/>
      <c r="S26" s="89"/>
      <c r="T26" s="258"/>
      <c r="U26" s="470"/>
      <c r="V26" s="74"/>
    </row>
    <row r="27" spans="2:29">
      <c r="B27" s="1146" t="s">
        <v>78</v>
      </c>
      <c r="C27" s="75" t="s">
        <v>269</v>
      </c>
      <c r="D27" s="76" t="s">
        <v>79</v>
      </c>
      <c r="E27" s="245"/>
      <c r="F27" s="246"/>
      <c r="G27" s="246"/>
      <c r="H27" s="246"/>
      <c r="I27" s="246"/>
      <c r="J27" s="246"/>
      <c r="K27" s="246"/>
      <c r="L27" s="247"/>
      <c r="M27" s="738"/>
      <c r="N27" s="738"/>
      <c r="O27" s="738"/>
      <c r="P27" s="738"/>
      <c r="Q27" s="248">
        <f t="shared" si="0"/>
        <v>0</v>
      </c>
      <c r="R27" s="172">
        <f>39.1/1000</f>
        <v>3.9100000000000003E-2</v>
      </c>
      <c r="S27" s="78" t="s">
        <v>80</v>
      </c>
      <c r="T27" s="898">
        <f>Q27*R27*U27*(44/12)*1000</f>
        <v>0</v>
      </c>
      <c r="U27" s="752">
        <v>1.89E-2</v>
      </c>
      <c r="V27" s="74" t="s">
        <v>271</v>
      </c>
      <c r="AC27" s="65">
        <f>Q27*R27</f>
        <v>0</v>
      </c>
    </row>
    <row r="28" spans="2:29">
      <c r="B28" s="1147"/>
      <c r="C28" s="80" t="s">
        <v>268</v>
      </c>
      <c r="D28" s="81" t="s">
        <v>270</v>
      </c>
      <c r="E28" s="223"/>
      <c r="F28" s="232"/>
      <c r="G28" s="232"/>
      <c r="H28" s="232"/>
      <c r="I28" s="232"/>
      <c r="J28" s="232"/>
      <c r="K28" s="232"/>
      <c r="L28" s="224"/>
      <c r="M28" s="739"/>
      <c r="N28" s="739"/>
      <c r="O28" s="739"/>
      <c r="P28" s="739"/>
      <c r="Q28" s="205">
        <f>SUM(E28:P28)</f>
        <v>0</v>
      </c>
      <c r="R28" s="82">
        <f>37.7/1000</f>
        <v>3.7700000000000004E-2</v>
      </c>
      <c r="S28" s="83" t="s">
        <v>80</v>
      </c>
      <c r="T28" s="900">
        <f>Q28*R28*U28*(44/12)*1000</f>
        <v>0</v>
      </c>
      <c r="U28" s="753">
        <v>1.8700000000000001E-2</v>
      </c>
      <c r="V28" s="74" t="s">
        <v>271</v>
      </c>
      <c r="AC28" s="65">
        <f>Q28*R28</f>
        <v>0</v>
      </c>
    </row>
    <row r="29" spans="2:29">
      <c r="B29" s="1147"/>
      <c r="C29" s="80" t="s">
        <v>81</v>
      </c>
      <c r="D29" s="81" t="s">
        <v>79</v>
      </c>
      <c r="E29" s="233"/>
      <c r="F29" s="244"/>
      <c r="G29" s="244"/>
      <c r="H29" s="244"/>
      <c r="I29" s="244"/>
      <c r="J29" s="244"/>
      <c r="K29" s="244"/>
      <c r="L29" s="234"/>
      <c r="M29" s="737"/>
      <c r="N29" s="737"/>
      <c r="O29" s="737"/>
      <c r="P29" s="737"/>
      <c r="Q29" s="229">
        <f t="shared" si="0"/>
        <v>0</v>
      </c>
      <c r="R29" s="82">
        <f>36.7/1000</f>
        <v>3.6700000000000003E-2</v>
      </c>
      <c r="S29" s="83" t="s">
        <v>80</v>
      </c>
      <c r="T29" s="900">
        <f>Q29*R29*U29*(44/12)*1000</f>
        <v>0</v>
      </c>
      <c r="U29" s="753">
        <v>1.8499999999999999E-2</v>
      </c>
      <c r="V29" s="74" t="s">
        <v>271</v>
      </c>
      <c r="AC29" s="65">
        <f>Q29*R29</f>
        <v>0</v>
      </c>
    </row>
    <row r="30" spans="2:29">
      <c r="B30" s="1133" t="s">
        <v>82</v>
      </c>
      <c r="C30" s="1134"/>
      <c r="D30" s="87" t="s">
        <v>71</v>
      </c>
      <c r="E30" s="744"/>
      <c r="F30" s="745"/>
      <c r="G30" s="745"/>
      <c r="H30" s="745"/>
      <c r="I30" s="745"/>
      <c r="J30" s="745"/>
      <c r="K30" s="745"/>
      <c r="L30" s="745"/>
      <c r="M30" s="745"/>
      <c r="N30" s="745"/>
      <c r="O30" s="745"/>
      <c r="P30" s="746"/>
      <c r="Q30" s="238">
        <f t="shared" si="0"/>
        <v>0</v>
      </c>
      <c r="R30" s="88"/>
      <c r="S30" s="89"/>
      <c r="T30" s="258"/>
      <c r="U30" s="470"/>
      <c r="V30" s="74"/>
    </row>
    <row r="31" spans="2:29">
      <c r="B31" s="1146" t="s">
        <v>30</v>
      </c>
      <c r="C31" s="75" t="s">
        <v>83</v>
      </c>
      <c r="D31" s="76" t="s">
        <v>84</v>
      </c>
      <c r="E31" s="245"/>
      <c r="F31" s="246"/>
      <c r="G31" s="246"/>
      <c r="H31" s="246"/>
      <c r="I31" s="246"/>
      <c r="J31" s="246"/>
      <c r="K31" s="246"/>
      <c r="L31" s="247"/>
      <c r="M31" s="738"/>
      <c r="N31" s="738"/>
      <c r="O31" s="738"/>
      <c r="P31" s="738"/>
      <c r="Q31" s="248">
        <f t="shared" si="0"/>
        <v>0</v>
      </c>
      <c r="R31" s="808"/>
      <c r="S31" s="91" t="s">
        <v>85</v>
      </c>
      <c r="T31" s="898">
        <f>Q31*U31</f>
        <v>0</v>
      </c>
      <c r="U31" s="752">
        <v>5.7000000000000002E-2</v>
      </c>
      <c r="V31" s="74" t="s">
        <v>160</v>
      </c>
      <c r="AC31" s="65">
        <f>Q31*R31</f>
        <v>0</v>
      </c>
    </row>
    <row r="32" spans="2:29">
      <c r="B32" s="1147"/>
      <c r="C32" s="748" t="s">
        <v>297</v>
      </c>
      <c r="D32" s="96" t="s">
        <v>299</v>
      </c>
      <c r="E32" s="226"/>
      <c r="F32" s="226"/>
      <c r="G32" s="226"/>
      <c r="H32" s="226"/>
      <c r="I32" s="226"/>
      <c r="J32" s="226"/>
      <c r="K32" s="226"/>
      <c r="L32" s="227"/>
      <c r="M32" s="740"/>
      <c r="N32" s="740"/>
      <c r="O32" s="740"/>
      <c r="P32" s="740"/>
      <c r="Q32" s="205">
        <f t="shared" si="0"/>
        <v>0</v>
      </c>
      <c r="R32" s="809"/>
      <c r="S32" s="811"/>
      <c r="T32" s="757" t="str">
        <f>IF(U32="","",Q32*R32*U32*(44/12)*1000)</f>
        <v/>
      </c>
      <c r="U32" s="812"/>
      <c r="V32" s="347" t="s">
        <v>271</v>
      </c>
      <c r="AC32" s="65">
        <f>Q32*R32</f>
        <v>0</v>
      </c>
    </row>
    <row r="33" spans="2:29">
      <c r="B33" s="1159"/>
      <c r="C33" s="749" t="s">
        <v>298</v>
      </c>
      <c r="D33" s="92" t="s">
        <v>300</v>
      </c>
      <c r="E33" s="220"/>
      <c r="F33" s="220"/>
      <c r="G33" s="220"/>
      <c r="H33" s="220"/>
      <c r="I33" s="220"/>
      <c r="J33" s="220"/>
      <c r="K33" s="220"/>
      <c r="L33" s="221"/>
      <c r="M33" s="741"/>
      <c r="N33" s="741"/>
      <c r="O33" s="741"/>
      <c r="P33" s="741"/>
      <c r="Q33" s="249">
        <f>SUM(E33:P33)</f>
        <v>0</v>
      </c>
      <c r="R33" s="810"/>
      <c r="S33" s="813"/>
      <c r="T33" s="758" t="str">
        <f>IF(U33="","",Q33*R33*U33*(44/12)*1000)</f>
        <v/>
      </c>
      <c r="U33" s="814"/>
      <c r="V33" s="347" t="s">
        <v>271</v>
      </c>
      <c r="AC33" s="65">
        <f>Q33*R33</f>
        <v>0</v>
      </c>
    </row>
    <row r="34" spans="2:29" ht="17.25" thickBot="1">
      <c r="B34" s="1135" t="s">
        <v>86</v>
      </c>
      <c r="C34" s="1136"/>
      <c r="D34" s="471" t="s">
        <v>71</v>
      </c>
      <c r="E34" s="472"/>
      <c r="F34" s="473"/>
      <c r="G34" s="473"/>
      <c r="H34" s="473"/>
      <c r="I34" s="473"/>
      <c r="J34" s="473"/>
      <c r="K34" s="473"/>
      <c r="L34" s="473"/>
      <c r="M34" s="473"/>
      <c r="N34" s="473"/>
      <c r="O34" s="473"/>
      <c r="P34" s="473"/>
      <c r="Q34" s="474">
        <f t="shared" si="0"/>
        <v>0</v>
      </c>
      <c r="R34" s="475"/>
      <c r="S34" s="476"/>
      <c r="T34" s="477"/>
      <c r="U34" s="478"/>
      <c r="V34" s="74"/>
      <c r="AC34" s="65">
        <f>Q34*R34</f>
        <v>0</v>
      </c>
    </row>
    <row r="35" spans="2:29">
      <c r="T35" s="260"/>
    </row>
    <row r="36" spans="2:29" ht="16.5" customHeight="1">
      <c r="B36" s="67" t="s">
        <v>96</v>
      </c>
      <c r="C36" s="68"/>
      <c r="D36" s="94" t="s">
        <v>88</v>
      </c>
      <c r="E36" s="95"/>
      <c r="F36" s="95"/>
      <c r="G36" s="95"/>
      <c r="H36" s="95"/>
      <c r="I36" s="95"/>
      <c r="J36" s="95"/>
      <c r="K36" s="95"/>
      <c r="L36" s="95"/>
      <c r="M36" s="95"/>
      <c r="N36" s="95"/>
      <c r="O36" s="95"/>
      <c r="P36" s="95"/>
      <c r="Q36" s="95"/>
      <c r="R36" s="69"/>
      <c r="S36" s="69"/>
      <c r="T36" s="69"/>
      <c r="U36" s="721">
        <f>事業報告書!$J$10</f>
        <v>0</v>
      </c>
    </row>
    <row r="37" spans="2:29">
      <c r="B37" s="66"/>
      <c r="C37" s="68"/>
      <c r="D37" s="94"/>
      <c r="E37" s="95"/>
      <c r="F37" s="95"/>
      <c r="G37" s="95"/>
      <c r="H37" s="95"/>
      <c r="I37" s="95"/>
      <c r="J37" s="95"/>
      <c r="K37" s="95"/>
      <c r="L37" s="95"/>
      <c r="M37" s="95"/>
      <c r="N37" s="95"/>
      <c r="O37" s="95"/>
      <c r="P37" s="95"/>
      <c r="Q37" s="95"/>
      <c r="R37" s="69"/>
      <c r="S37" s="69"/>
      <c r="T37" s="69"/>
    </row>
    <row r="38" spans="2:29" ht="17.25" thickBot="1">
      <c r="B38" s="66" t="s">
        <v>245</v>
      </c>
      <c r="C38" s="68"/>
      <c r="D38" s="94"/>
      <c r="E38" s="95"/>
      <c r="F38" s="95"/>
      <c r="G38" s="95"/>
      <c r="H38" s="95"/>
      <c r="I38" s="95"/>
      <c r="J38" s="95"/>
      <c r="K38" s="95"/>
      <c r="L38" s="95"/>
      <c r="M38" s="95"/>
      <c r="N38" s="95"/>
      <c r="O38" s="95"/>
      <c r="P38" s="95"/>
      <c r="Q38" s="95"/>
      <c r="R38" s="69"/>
      <c r="S38" s="69"/>
      <c r="T38" s="69"/>
    </row>
    <row r="39" spans="2:29" ht="24.75">
      <c r="B39" s="1143"/>
      <c r="C39" s="1144"/>
      <c r="D39" s="1145"/>
      <c r="E39" s="465" t="str">
        <f t="shared" ref="E39:P39" si="1">E15</f>
        <v>４月</v>
      </c>
      <c r="F39" s="465" t="str">
        <f t="shared" si="1"/>
        <v>５月</v>
      </c>
      <c r="G39" s="465" t="str">
        <f t="shared" si="1"/>
        <v>６月</v>
      </c>
      <c r="H39" s="465" t="str">
        <f t="shared" si="1"/>
        <v>７月</v>
      </c>
      <c r="I39" s="465" t="str">
        <f t="shared" si="1"/>
        <v>８月</v>
      </c>
      <c r="J39" s="465" t="str">
        <f t="shared" si="1"/>
        <v>９月</v>
      </c>
      <c r="K39" s="465" t="str">
        <f t="shared" si="1"/>
        <v>１０月</v>
      </c>
      <c r="L39" s="465" t="str">
        <f t="shared" si="1"/>
        <v>１１月</v>
      </c>
      <c r="M39" s="465" t="str">
        <f t="shared" si="1"/>
        <v>１２月</v>
      </c>
      <c r="N39" s="465" t="str">
        <f t="shared" si="1"/>
        <v>１月</v>
      </c>
      <c r="O39" s="465" t="str">
        <f t="shared" si="1"/>
        <v>２月</v>
      </c>
      <c r="P39" s="465" t="str">
        <f t="shared" si="1"/>
        <v>３月</v>
      </c>
      <c r="Q39" s="468" t="s">
        <v>44</v>
      </c>
      <c r="R39" s="1137" t="s">
        <v>65</v>
      </c>
      <c r="S39" s="1138"/>
      <c r="T39" s="564" t="s">
        <v>403</v>
      </c>
      <c r="U39" s="794" t="s">
        <v>402</v>
      </c>
      <c r="V39" s="74"/>
    </row>
    <row r="40" spans="2:29">
      <c r="B40" s="1139" t="s">
        <v>27</v>
      </c>
      <c r="C40" s="75" t="s">
        <v>89</v>
      </c>
      <c r="D40" s="76" t="s">
        <v>114</v>
      </c>
      <c r="E40" s="250"/>
      <c r="F40" s="250"/>
      <c r="G40" s="250"/>
      <c r="H40" s="250"/>
      <c r="I40" s="250"/>
      <c r="J40" s="250"/>
      <c r="K40" s="250"/>
      <c r="L40" s="250"/>
      <c r="M40" s="250"/>
      <c r="N40" s="250"/>
      <c r="O40" s="250"/>
      <c r="P40" s="250"/>
      <c r="Q40" s="211">
        <f t="shared" ref="Q40:Q46" si="2">SUM(E40:P40)</f>
        <v>0</v>
      </c>
      <c r="R40" s="849">
        <v>9.7599999999999996E-3</v>
      </c>
      <c r="S40" s="78" t="s">
        <v>67</v>
      </c>
      <c r="T40" s="254">
        <f t="shared" ref="T40:T46" si="3">Q40*U40</f>
        <v>0</v>
      </c>
      <c r="U40" s="892">
        <f t="shared" ref="U40:U46" si="4">$U$12</f>
        <v>0.58699999999999997</v>
      </c>
      <c r="V40" s="74" t="s">
        <v>260</v>
      </c>
    </row>
    <row r="41" spans="2:29">
      <c r="B41" s="1140"/>
      <c r="C41" s="80" t="s">
        <v>90</v>
      </c>
      <c r="D41" s="81" t="s">
        <v>114</v>
      </c>
      <c r="E41" s="213"/>
      <c r="F41" s="213"/>
      <c r="G41" s="213"/>
      <c r="H41" s="213"/>
      <c r="I41" s="213"/>
      <c r="J41" s="213"/>
      <c r="K41" s="213"/>
      <c r="L41" s="213"/>
      <c r="M41" s="213"/>
      <c r="N41" s="213"/>
      <c r="O41" s="213"/>
      <c r="P41" s="213"/>
      <c r="Q41" s="200">
        <f t="shared" si="2"/>
        <v>0</v>
      </c>
      <c r="R41" s="844">
        <v>9.7599999999999996E-3</v>
      </c>
      <c r="S41" s="83" t="s">
        <v>67</v>
      </c>
      <c r="T41" s="255">
        <f t="shared" si="3"/>
        <v>0</v>
      </c>
      <c r="U41" s="893">
        <f t="shared" si="4"/>
        <v>0.58699999999999997</v>
      </c>
      <c r="V41" s="74" t="s">
        <v>260</v>
      </c>
    </row>
    <row r="42" spans="2:29">
      <c r="B42" s="1141"/>
      <c r="C42" s="84" t="s">
        <v>91</v>
      </c>
      <c r="D42" s="85" t="s">
        <v>114</v>
      </c>
      <c r="E42" s="251">
        <f>E40+E41</f>
        <v>0</v>
      </c>
      <c r="F42" s="251">
        <f t="shared" ref="F42:P42" si="5">F40+F41</f>
        <v>0</v>
      </c>
      <c r="G42" s="251">
        <f t="shared" si="5"/>
        <v>0</v>
      </c>
      <c r="H42" s="251">
        <f t="shared" si="5"/>
        <v>0</v>
      </c>
      <c r="I42" s="251">
        <f t="shared" si="5"/>
        <v>0</v>
      </c>
      <c r="J42" s="251">
        <f t="shared" si="5"/>
        <v>0</v>
      </c>
      <c r="K42" s="251">
        <f t="shared" si="5"/>
        <v>0</v>
      </c>
      <c r="L42" s="251">
        <f t="shared" si="5"/>
        <v>0</v>
      </c>
      <c r="M42" s="251">
        <f t="shared" si="5"/>
        <v>0</v>
      </c>
      <c r="N42" s="251">
        <f t="shared" si="5"/>
        <v>0</v>
      </c>
      <c r="O42" s="251">
        <f t="shared" si="5"/>
        <v>0</v>
      </c>
      <c r="P42" s="251">
        <f t="shared" si="5"/>
        <v>0</v>
      </c>
      <c r="Q42" s="231">
        <f t="shared" si="2"/>
        <v>0</v>
      </c>
      <c r="R42" s="848">
        <v>9.7599999999999996E-3</v>
      </c>
      <c r="S42" s="86" t="s">
        <v>67</v>
      </c>
      <c r="T42" s="256">
        <f t="shared" si="3"/>
        <v>0</v>
      </c>
      <c r="U42" s="895">
        <f t="shared" si="4"/>
        <v>0.58699999999999997</v>
      </c>
      <c r="V42" s="74" t="s">
        <v>260</v>
      </c>
    </row>
    <row r="43" spans="2:29">
      <c r="B43" s="1148" t="s">
        <v>29</v>
      </c>
      <c r="C43" s="75" t="s">
        <v>92</v>
      </c>
      <c r="D43" s="76" t="s">
        <v>114</v>
      </c>
      <c r="E43" s="250"/>
      <c r="F43" s="250"/>
      <c r="G43" s="250"/>
      <c r="H43" s="250"/>
      <c r="I43" s="250"/>
      <c r="J43" s="250"/>
      <c r="K43" s="250"/>
      <c r="L43" s="250"/>
      <c r="M43" s="250"/>
      <c r="N43" s="250"/>
      <c r="O43" s="250"/>
      <c r="P43" s="250"/>
      <c r="Q43" s="211">
        <f>SUM(E43:P43)</f>
        <v>0</v>
      </c>
      <c r="R43" s="849">
        <v>9.7599999999999996E-3</v>
      </c>
      <c r="S43" s="78" t="s">
        <v>67</v>
      </c>
      <c r="T43" s="261">
        <f t="shared" si="3"/>
        <v>0</v>
      </c>
      <c r="U43" s="894">
        <f t="shared" si="4"/>
        <v>0.58699999999999997</v>
      </c>
      <c r="V43" s="74" t="s">
        <v>260</v>
      </c>
    </row>
    <row r="44" spans="2:29">
      <c r="B44" s="1149"/>
      <c r="C44" s="75" t="s">
        <v>556</v>
      </c>
      <c r="D44" s="76" t="s">
        <v>108</v>
      </c>
      <c r="E44" s="250"/>
      <c r="F44" s="250"/>
      <c r="G44" s="250"/>
      <c r="H44" s="250"/>
      <c r="I44" s="250"/>
      <c r="J44" s="250"/>
      <c r="K44" s="250"/>
      <c r="L44" s="250"/>
      <c r="M44" s="250"/>
      <c r="N44" s="250"/>
      <c r="O44" s="250"/>
      <c r="P44" s="250"/>
      <c r="Q44" s="211">
        <f>SUM(E44:P44)</f>
        <v>0</v>
      </c>
      <c r="R44" s="969" t="s">
        <v>557</v>
      </c>
      <c r="S44" s="964" t="s">
        <v>557</v>
      </c>
      <c r="T44" s="254"/>
      <c r="U44" s="968"/>
      <c r="V44" s="74"/>
    </row>
    <row r="45" spans="2:29">
      <c r="B45" s="1139" t="s">
        <v>555</v>
      </c>
      <c r="C45" s="75" t="s">
        <v>94</v>
      </c>
      <c r="D45" s="76" t="s">
        <v>114</v>
      </c>
      <c r="E45" s="250"/>
      <c r="F45" s="250"/>
      <c r="G45" s="250"/>
      <c r="H45" s="250"/>
      <c r="I45" s="250"/>
      <c r="J45" s="250"/>
      <c r="K45" s="250"/>
      <c r="L45" s="250"/>
      <c r="M45" s="250"/>
      <c r="N45" s="250"/>
      <c r="O45" s="250"/>
      <c r="P45" s="250"/>
      <c r="Q45" s="211">
        <f t="shared" si="2"/>
        <v>0</v>
      </c>
      <c r="R45" s="849">
        <v>9.7599999999999996E-3</v>
      </c>
      <c r="S45" s="78" t="s">
        <v>67</v>
      </c>
      <c r="T45" s="259">
        <f t="shared" si="3"/>
        <v>0</v>
      </c>
      <c r="U45" s="896">
        <f t="shared" si="4"/>
        <v>0.58699999999999997</v>
      </c>
      <c r="V45" s="74" t="s">
        <v>260</v>
      </c>
    </row>
    <row r="46" spans="2:29" ht="17.25" thickBot="1">
      <c r="B46" s="1142"/>
      <c r="C46" s="481" t="s">
        <v>95</v>
      </c>
      <c r="D46" s="482" t="s">
        <v>114</v>
      </c>
      <c r="E46" s="483"/>
      <c r="F46" s="483"/>
      <c r="G46" s="483"/>
      <c r="H46" s="483"/>
      <c r="I46" s="483"/>
      <c r="J46" s="483"/>
      <c r="K46" s="483"/>
      <c r="L46" s="483"/>
      <c r="M46" s="483"/>
      <c r="N46" s="483"/>
      <c r="O46" s="483"/>
      <c r="P46" s="483"/>
      <c r="Q46" s="474">
        <f t="shared" si="2"/>
        <v>0</v>
      </c>
      <c r="R46" s="850">
        <v>9.7599999999999996E-3</v>
      </c>
      <c r="S46" s="484" t="s">
        <v>67</v>
      </c>
      <c r="T46" s="485">
        <f t="shared" si="3"/>
        <v>0</v>
      </c>
      <c r="U46" s="897">
        <f t="shared" si="4"/>
        <v>0.58699999999999997</v>
      </c>
      <c r="V46" s="74" t="s">
        <v>260</v>
      </c>
    </row>
    <row r="47" spans="2:29">
      <c r="W47" s="260">
        <f>SUM(T40:T46)</f>
        <v>0</v>
      </c>
    </row>
    <row r="48" spans="2:29">
      <c r="B48" s="67" t="s">
        <v>101</v>
      </c>
      <c r="C48" s="68"/>
      <c r="E48" s="66" t="s">
        <v>246</v>
      </c>
      <c r="F48" s="95"/>
      <c r="G48" s="95"/>
      <c r="H48" s="95"/>
      <c r="I48" s="95"/>
      <c r="J48" s="95"/>
      <c r="K48" s="95"/>
      <c r="L48" s="95"/>
      <c r="M48" s="95"/>
      <c r="N48" s="95"/>
      <c r="O48" s="95"/>
      <c r="P48" s="95"/>
      <c r="Q48" s="95"/>
    </row>
    <row r="49" spans="2:23" ht="17.25" thickBot="1">
      <c r="B49" s="66" t="s">
        <v>565</v>
      </c>
      <c r="C49" s="68"/>
      <c r="D49" s="66"/>
      <c r="E49" s="68"/>
      <c r="F49" s="95"/>
      <c r="G49" s="95"/>
      <c r="H49" s="95"/>
      <c r="I49" s="95"/>
      <c r="J49" s="95"/>
      <c r="K49" s="95"/>
      <c r="L49" s="95"/>
      <c r="M49" s="95"/>
      <c r="N49" s="95"/>
      <c r="O49" s="95"/>
      <c r="P49" s="95"/>
      <c r="Q49" s="95"/>
    </row>
    <row r="50" spans="2:23" ht="26.85" customHeight="1">
      <c r="B50" s="1143"/>
      <c r="C50" s="1144"/>
      <c r="D50" s="1145"/>
      <c r="E50" s="465" t="str">
        <f>E39</f>
        <v>４月</v>
      </c>
      <c r="F50" s="465" t="str">
        <f t="shared" ref="F50:O50" si="6">F39</f>
        <v>５月</v>
      </c>
      <c r="G50" s="465" t="str">
        <f t="shared" si="6"/>
        <v>６月</v>
      </c>
      <c r="H50" s="465" t="str">
        <f t="shared" si="6"/>
        <v>７月</v>
      </c>
      <c r="I50" s="465" t="str">
        <f t="shared" si="6"/>
        <v>８月</v>
      </c>
      <c r="J50" s="465" t="str">
        <f t="shared" si="6"/>
        <v>９月</v>
      </c>
      <c r="K50" s="465" t="str">
        <f t="shared" si="6"/>
        <v>１０月</v>
      </c>
      <c r="L50" s="465" t="str">
        <f t="shared" si="6"/>
        <v>１１月</v>
      </c>
      <c r="M50" s="465" t="str">
        <f t="shared" si="6"/>
        <v>１２月</v>
      </c>
      <c r="N50" s="465" t="str">
        <f t="shared" si="6"/>
        <v>１月</v>
      </c>
      <c r="O50" s="465" t="str">
        <f t="shared" si="6"/>
        <v>２月</v>
      </c>
      <c r="P50" s="465" t="str">
        <f>P39</f>
        <v>３月</v>
      </c>
      <c r="Q50" s="486" t="s">
        <v>44</v>
      </c>
      <c r="R50" s="1289" t="s">
        <v>418</v>
      </c>
      <c r="S50" s="1236"/>
      <c r="T50" s="1237"/>
    </row>
    <row r="51" spans="2:23">
      <c r="B51" s="1146" t="s">
        <v>97</v>
      </c>
      <c r="C51" s="75" t="s">
        <v>66</v>
      </c>
      <c r="D51" s="76" t="s">
        <v>114</v>
      </c>
      <c r="E51" s="196"/>
      <c r="F51" s="196"/>
      <c r="G51" s="196"/>
      <c r="H51" s="196"/>
      <c r="I51" s="196"/>
      <c r="J51" s="196"/>
      <c r="K51" s="196"/>
      <c r="L51" s="196"/>
      <c r="M51" s="196"/>
      <c r="N51" s="196"/>
      <c r="O51" s="196"/>
      <c r="P51" s="196"/>
      <c r="Q51" s="487">
        <f t="shared" ref="Q51:Q94" si="7">SUM(E51:P51)</f>
        <v>0</v>
      </c>
      <c r="R51" s="868"/>
      <c r="S51" s="869"/>
      <c r="T51" s="870"/>
    </row>
    <row r="52" spans="2:23">
      <c r="B52" s="1147"/>
      <c r="C52" s="80" t="s">
        <v>68</v>
      </c>
      <c r="D52" s="81" t="s">
        <v>114</v>
      </c>
      <c r="E52" s="197"/>
      <c r="F52" s="198"/>
      <c r="G52" s="198"/>
      <c r="H52" s="198"/>
      <c r="I52" s="198"/>
      <c r="J52" s="198"/>
      <c r="K52" s="198"/>
      <c r="L52" s="198"/>
      <c r="M52" s="198"/>
      <c r="N52" s="198"/>
      <c r="O52" s="198"/>
      <c r="P52" s="199"/>
      <c r="Q52" s="488">
        <f t="shared" si="7"/>
        <v>0</v>
      </c>
      <c r="R52" s="871"/>
      <c r="S52" s="872"/>
      <c r="T52" s="873"/>
    </row>
    <row r="53" spans="2:23">
      <c r="B53" s="1147"/>
      <c r="C53" s="80" t="s">
        <v>69</v>
      </c>
      <c r="D53" s="81" t="s">
        <v>114</v>
      </c>
      <c r="E53" s="197"/>
      <c r="F53" s="198"/>
      <c r="G53" s="198"/>
      <c r="H53" s="198"/>
      <c r="I53" s="198"/>
      <c r="J53" s="198"/>
      <c r="K53" s="198"/>
      <c r="L53" s="198"/>
      <c r="M53" s="198"/>
      <c r="N53" s="198"/>
      <c r="O53" s="198"/>
      <c r="P53" s="199"/>
      <c r="Q53" s="488">
        <f t="shared" si="7"/>
        <v>0</v>
      </c>
      <c r="R53" s="871"/>
      <c r="S53" s="872"/>
      <c r="T53" s="873"/>
      <c r="W53" s="93">
        <f>SUM(Q51:Q53)</f>
        <v>0</v>
      </c>
    </row>
    <row r="54" spans="2:23">
      <c r="B54" s="1147"/>
      <c r="C54" s="80" t="s">
        <v>273</v>
      </c>
      <c r="D54" s="81" t="s">
        <v>98</v>
      </c>
      <c r="E54" s="197"/>
      <c r="F54" s="198"/>
      <c r="G54" s="198"/>
      <c r="H54" s="198"/>
      <c r="I54" s="198"/>
      <c r="J54" s="198"/>
      <c r="K54" s="198"/>
      <c r="L54" s="198"/>
      <c r="M54" s="198"/>
      <c r="N54" s="198"/>
      <c r="O54" s="198"/>
      <c r="P54" s="199"/>
      <c r="Q54" s="489">
        <f t="shared" si="7"/>
        <v>0</v>
      </c>
      <c r="R54" s="874"/>
      <c r="S54" s="872"/>
      <c r="T54" s="873"/>
    </row>
    <row r="55" spans="2:23">
      <c r="B55" s="1147"/>
      <c r="C55" s="80" t="s">
        <v>75</v>
      </c>
      <c r="D55" s="81" t="s">
        <v>73</v>
      </c>
      <c r="E55" s="201"/>
      <c r="F55" s="202"/>
      <c r="G55" s="202"/>
      <c r="H55" s="202"/>
      <c r="I55" s="202"/>
      <c r="J55" s="202"/>
      <c r="K55" s="202"/>
      <c r="L55" s="202"/>
      <c r="M55" s="202"/>
      <c r="N55" s="202"/>
      <c r="O55" s="203"/>
      <c r="P55" s="204"/>
      <c r="Q55" s="490">
        <f t="shared" si="7"/>
        <v>0</v>
      </c>
      <c r="R55" s="874"/>
      <c r="S55" s="872"/>
      <c r="T55" s="873"/>
    </row>
    <row r="56" spans="2:23">
      <c r="B56" s="1147"/>
      <c r="C56" s="80" t="s">
        <v>269</v>
      </c>
      <c r="D56" s="81" t="s">
        <v>79</v>
      </c>
      <c r="E56" s="201"/>
      <c r="F56" s="202"/>
      <c r="G56" s="202"/>
      <c r="H56" s="202"/>
      <c r="I56" s="202"/>
      <c r="J56" s="202"/>
      <c r="K56" s="202"/>
      <c r="L56" s="202"/>
      <c r="M56" s="202"/>
      <c r="N56" s="202"/>
      <c r="O56" s="203"/>
      <c r="P56" s="204"/>
      <c r="Q56" s="490">
        <f t="shared" si="7"/>
        <v>0</v>
      </c>
      <c r="R56" s="874"/>
      <c r="S56" s="872"/>
      <c r="T56" s="873"/>
    </row>
    <row r="57" spans="2:23">
      <c r="B57" s="1147"/>
      <c r="C57" s="80" t="s">
        <v>268</v>
      </c>
      <c r="D57" s="81" t="s">
        <v>270</v>
      </c>
      <c r="E57" s="201"/>
      <c r="F57" s="202"/>
      <c r="G57" s="202"/>
      <c r="H57" s="202"/>
      <c r="I57" s="202"/>
      <c r="J57" s="202"/>
      <c r="K57" s="202"/>
      <c r="L57" s="202"/>
      <c r="M57" s="202"/>
      <c r="N57" s="202"/>
      <c r="O57" s="203"/>
      <c r="P57" s="204"/>
      <c r="Q57" s="490">
        <f>SUM(E57:P57)</f>
        <v>0</v>
      </c>
      <c r="R57" s="874"/>
      <c r="S57" s="872"/>
      <c r="T57" s="873"/>
    </row>
    <row r="58" spans="2:23">
      <c r="B58" s="1147"/>
      <c r="C58" s="80" t="s">
        <v>81</v>
      </c>
      <c r="D58" s="81" t="s">
        <v>79</v>
      </c>
      <c r="E58" s="201"/>
      <c r="F58" s="202"/>
      <c r="G58" s="202"/>
      <c r="H58" s="202"/>
      <c r="I58" s="202"/>
      <c r="J58" s="202"/>
      <c r="K58" s="202"/>
      <c r="L58" s="202"/>
      <c r="M58" s="202"/>
      <c r="N58" s="202"/>
      <c r="O58" s="203"/>
      <c r="P58" s="204"/>
      <c r="Q58" s="490">
        <f t="shared" si="7"/>
        <v>0</v>
      </c>
      <c r="R58" s="874"/>
      <c r="S58" s="872"/>
      <c r="T58" s="873"/>
    </row>
    <row r="59" spans="2:23">
      <c r="B59" s="1147"/>
      <c r="C59" s="80" t="s">
        <v>83</v>
      </c>
      <c r="D59" s="81" t="s">
        <v>99</v>
      </c>
      <c r="E59" s="206"/>
      <c r="F59" s="207"/>
      <c r="G59" s="207"/>
      <c r="H59" s="207"/>
      <c r="I59" s="207"/>
      <c r="J59" s="207"/>
      <c r="K59" s="207"/>
      <c r="L59" s="207"/>
      <c r="M59" s="207"/>
      <c r="N59" s="207"/>
      <c r="O59" s="208"/>
      <c r="P59" s="209"/>
      <c r="Q59" s="490">
        <f t="shared" si="7"/>
        <v>0</v>
      </c>
      <c r="R59" s="874"/>
      <c r="S59" s="872"/>
      <c r="T59" s="873"/>
    </row>
    <row r="60" spans="2:23">
      <c r="B60" s="1147"/>
      <c r="C60" s="80" t="str">
        <f>C32</f>
        <v>その他1</v>
      </c>
      <c r="D60" s="85" t="str">
        <f>IF(D32="","",D32)</f>
        <v>L1</v>
      </c>
      <c r="E60" s="207"/>
      <c r="F60" s="207"/>
      <c r="G60" s="207"/>
      <c r="H60" s="207"/>
      <c r="I60" s="207"/>
      <c r="J60" s="207"/>
      <c r="K60" s="207"/>
      <c r="L60" s="207"/>
      <c r="M60" s="207"/>
      <c r="N60" s="207"/>
      <c r="O60" s="208"/>
      <c r="P60" s="208"/>
      <c r="Q60" s="490">
        <f t="shared" si="7"/>
        <v>0</v>
      </c>
      <c r="R60" s="875"/>
      <c r="S60" s="876"/>
      <c r="T60" s="877"/>
    </row>
    <row r="61" spans="2:23">
      <c r="B61" s="1146" t="s">
        <v>416</v>
      </c>
      <c r="C61" s="75" t="s">
        <v>66</v>
      </c>
      <c r="D61" s="76" t="s">
        <v>114</v>
      </c>
      <c r="E61" s="201"/>
      <c r="F61" s="202"/>
      <c r="G61" s="202"/>
      <c r="H61" s="202"/>
      <c r="I61" s="202"/>
      <c r="J61" s="202"/>
      <c r="K61" s="202"/>
      <c r="L61" s="202"/>
      <c r="M61" s="202"/>
      <c r="N61" s="202"/>
      <c r="O61" s="202"/>
      <c r="P61" s="861"/>
      <c r="Q61" s="490">
        <f t="shared" si="7"/>
        <v>0</v>
      </c>
      <c r="R61" s="878"/>
      <c r="S61" s="869"/>
      <c r="T61" s="870"/>
    </row>
    <row r="62" spans="2:23">
      <c r="B62" s="1147"/>
      <c r="C62" s="80" t="s">
        <v>68</v>
      </c>
      <c r="D62" s="81" t="s">
        <v>114</v>
      </c>
      <c r="E62" s="201"/>
      <c r="F62" s="202"/>
      <c r="G62" s="202"/>
      <c r="H62" s="202"/>
      <c r="I62" s="202"/>
      <c r="J62" s="202"/>
      <c r="K62" s="202"/>
      <c r="L62" s="202"/>
      <c r="M62" s="202"/>
      <c r="N62" s="202"/>
      <c r="O62" s="202"/>
      <c r="P62" s="861"/>
      <c r="Q62" s="490">
        <f t="shared" si="7"/>
        <v>0</v>
      </c>
      <c r="R62" s="874"/>
      <c r="S62" s="872"/>
      <c r="T62" s="873"/>
    </row>
    <row r="63" spans="2:23">
      <c r="B63" s="1159"/>
      <c r="C63" s="84" t="s">
        <v>69</v>
      </c>
      <c r="D63" s="85" t="s">
        <v>114</v>
      </c>
      <c r="E63" s="862"/>
      <c r="F63" s="863"/>
      <c r="G63" s="863"/>
      <c r="H63" s="863"/>
      <c r="I63" s="863"/>
      <c r="J63" s="863"/>
      <c r="K63" s="863"/>
      <c r="L63" s="863"/>
      <c r="M63" s="863"/>
      <c r="N63" s="863"/>
      <c r="O63" s="863"/>
      <c r="P63" s="864"/>
      <c r="Q63" s="490">
        <f t="shared" si="7"/>
        <v>0</v>
      </c>
      <c r="R63" s="879"/>
      <c r="S63" s="880"/>
      <c r="T63" s="881"/>
    </row>
    <row r="64" spans="2:23">
      <c r="B64" s="1130" t="s">
        <v>100</v>
      </c>
      <c r="C64" s="75" t="s">
        <v>66</v>
      </c>
      <c r="D64" s="76" t="s">
        <v>114</v>
      </c>
      <c r="E64" s="210"/>
      <c r="F64" s="210"/>
      <c r="G64" s="210"/>
      <c r="H64" s="210"/>
      <c r="I64" s="210"/>
      <c r="J64" s="210"/>
      <c r="K64" s="210"/>
      <c r="L64" s="210"/>
      <c r="M64" s="210"/>
      <c r="N64" s="210"/>
      <c r="O64" s="210"/>
      <c r="P64" s="210"/>
      <c r="Q64" s="491">
        <f t="shared" si="7"/>
        <v>0</v>
      </c>
      <c r="R64" s="882"/>
      <c r="S64" s="883"/>
      <c r="T64" s="884"/>
      <c r="W64" s="93">
        <f>SUM(Q64:Q66)</f>
        <v>0</v>
      </c>
    </row>
    <row r="65" spans="2:23">
      <c r="B65" s="1131"/>
      <c r="C65" s="80" t="s">
        <v>68</v>
      </c>
      <c r="D65" s="81" t="s">
        <v>114</v>
      </c>
      <c r="E65" s="212"/>
      <c r="F65" s="213"/>
      <c r="G65" s="213"/>
      <c r="H65" s="213"/>
      <c r="I65" s="213"/>
      <c r="J65" s="213"/>
      <c r="K65" s="213"/>
      <c r="L65" s="213"/>
      <c r="M65" s="213"/>
      <c r="N65" s="213"/>
      <c r="O65" s="214"/>
      <c r="P65" s="215"/>
      <c r="Q65" s="489">
        <f t="shared" si="7"/>
        <v>0</v>
      </c>
      <c r="R65" s="874"/>
      <c r="S65" s="872"/>
      <c r="T65" s="873"/>
    </row>
    <row r="66" spans="2:23">
      <c r="B66" s="1132"/>
      <c r="C66" s="84" t="s">
        <v>69</v>
      </c>
      <c r="D66" s="85" t="s">
        <v>114</v>
      </c>
      <c r="E66" s="216"/>
      <c r="F66" s="216"/>
      <c r="G66" s="216"/>
      <c r="H66" s="216"/>
      <c r="I66" s="216"/>
      <c r="J66" s="216"/>
      <c r="K66" s="216"/>
      <c r="L66" s="216"/>
      <c r="M66" s="216"/>
      <c r="N66" s="216"/>
      <c r="O66" s="217"/>
      <c r="P66" s="217"/>
      <c r="Q66" s="489">
        <f t="shared" si="7"/>
        <v>0</v>
      </c>
      <c r="R66" s="875"/>
      <c r="S66" s="876"/>
      <c r="T66" s="877"/>
      <c r="V66" s="97"/>
    </row>
    <row r="67" spans="2:23">
      <c r="B67" s="1125" t="s">
        <v>29</v>
      </c>
      <c r="C67" s="75" t="s">
        <v>286</v>
      </c>
      <c r="D67" s="76" t="s">
        <v>98</v>
      </c>
      <c r="E67" s="218"/>
      <c r="F67" s="219"/>
      <c r="G67" s="219"/>
      <c r="H67" s="219"/>
      <c r="I67" s="219"/>
      <c r="J67" s="219"/>
      <c r="K67" s="219"/>
      <c r="L67" s="219"/>
      <c r="M67" s="219"/>
      <c r="N67" s="219"/>
      <c r="O67" s="219"/>
      <c r="P67" s="219"/>
      <c r="Q67" s="491">
        <f t="shared" si="7"/>
        <v>0</v>
      </c>
      <c r="R67" s="868"/>
      <c r="S67" s="869"/>
      <c r="T67" s="870"/>
      <c r="W67" s="93">
        <f>SUM(Q67:Q71)</f>
        <v>0</v>
      </c>
    </row>
    <row r="68" spans="2:23">
      <c r="B68" s="1126"/>
      <c r="C68" s="80" t="s">
        <v>75</v>
      </c>
      <c r="D68" s="108" t="s">
        <v>287</v>
      </c>
      <c r="E68" s="220"/>
      <c r="F68" s="221"/>
      <c r="G68" s="221"/>
      <c r="H68" s="221"/>
      <c r="I68" s="221"/>
      <c r="J68" s="221"/>
      <c r="K68" s="221"/>
      <c r="L68" s="221"/>
      <c r="M68" s="221"/>
      <c r="N68" s="221"/>
      <c r="O68" s="221"/>
      <c r="P68" s="222"/>
      <c r="Q68" s="492">
        <f>SUM(E68:P68)</f>
        <v>0</v>
      </c>
      <c r="R68" s="874"/>
      <c r="S68" s="872"/>
      <c r="T68" s="873"/>
      <c r="W68" s="79" t="s">
        <v>569</v>
      </c>
    </row>
    <row r="69" spans="2:23">
      <c r="B69" s="1127"/>
      <c r="C69" s="80" t="s">
        <v>269</v>
      </c>
      <c r="D69" s="81" t="s">
        <v>79</v>
      </c>
      <c r="E69" s="223"/>
      <c r="F69" s="224"/>
      <c r="G69" s="224"/>
      <c r="H69" s="224"/>
      <c r="I69" s="224"/>
      <c r="J69" s="224"/>
      <c r="K69" s="224"/>
      <c r="L69" s="224"/>
      <c r="M69" s="224"/>
      <c r="N69" s="224"/>
      <c r="O69" s="224"/>
      <c r="P69" s="225"/>
      <c r="Q69" s="490">
        <f t="shared" si="7"/>
        <v>0</v>
      </c>
      <c r="R69" s="874"/>
      <c r="S69" s="872"/>
      <c r="T69" s="873"/>
    </row>
    <row r="70" spans="2:23">
      <c r="B70" s="1128"/>
      <c r="C70" s="105" t="s">
        <v>268</v>
      </c>
      <c r="D70" s="106" t="s">
        <v>270</v>
      </c>
      <c r="E70" s="226"/>
      <c r="F70" s="227"/>
      <c r="G70" s="227"/>
      <c r="H70" s="227"/>
      <c r="I70" s="227"/>
      <c r="J70" s="227"/>
      <c r="K70" s="227"/>
      <c r="L70" s="227"/>
      <c r="M70" s="227"/>
      <c r="N70" s="227"/>
      <c r="O70" s="227"/>
      <c r="P70" s="228"/>
      <c r="Q70" s="493">
        <f>SUM(E70:P70)</f>
        <v>0</v>
      </c>
      <c r="R70" s="874"/>
      <c r="S70" s="872"/>
      <c r="T70" s="873"/>
    </row>
    <row r="71" spans="2:23">
      <c r="B71" s="1129"/>
      <c r="C71" s="84" t="s">
        <v>81</v>
      </c>
      <c r="D71" s="85" t="s">
        <v>270</v>
      </c>
      <c r="E71" s="227"/>
      <c r="F71" s="227"/>
      <c r="G71" s="227"/>
      <c r="H71" s="227"/>
      <c r="I71" s="227"/>
      <c r="J71" s="227"/>
      <c r="K71" s="227"/>
      <c r="L71" s="227"/>
      <c r="M71" s="227"/>
      <c r="N71" s="227"/>
      <c r="O71" s="227"/>
      <c r="P71" s="228"/>
      <c r="Q71" s="494">
        <f t="shared" si="7"/>
        <v>0</v>
      </c>
      <c r="R71" s="879"/>
      <c r="S71" s="880"/>
      <c r="T71" s="881"/>
    </row>
    <row r="72" spans="2:23" ht="16.5" customHeight="1">
      <c r="B72" s="1238" t="s">
        <v>22</v>
      </c>
      <c r="C72" s="75" t="s">
        <v>66</v>
      </c>
      <c r="D72" s="76" t="s">
        <v>114</v>
      </c>
      <c r="E72" s="958"/>
      <c r="F72" s="958"/>
      <c r="G72" s="958"/>
      <c r="H72" s="958"/>
      <c r="I72" s="958"/>
      <c r="J72" s="958"/>
      <c r="K72" s="958"/>
      <c r="L72" s="958"/>
      <c r="M72" s="958"/>
      <c r="N72" s="958"/>
      <c r="O72" s="958"/>
      <c r="P72" s="958"/>
      <c r="Q72" s="491">
        <f t="shared" si="7"/>
        <v>0</v>
      </c>
      <c r="R72" s="882"/>
      <c r="S72" s="883"/>
      <c r="T72" s="884"/>
      <c r="W72" s="93">
        <f>SUM(Q72:Q74)</f>
        <v>0</v>
      </c>
    </row>
    <row r="73" spans="2:23">
      <c r="B73" s="1239"/>
      <c r="C73" s="80" t="s">
        <v>68</v>
      </c>
      <c r="D73" s="81" t="s">
        <v>114</v>
      </c>
      <c r="E73" s="212"/>
      <c r="F73" s="214"/>
      <c r="G73" s="214"/>
      <c r="H73" s="214"/>
      <c r="I73" s="214"/>
      <c r="J73" s="214"/>
      <c r="K73" s="214"/>
      <c r="L73" s="214"/>
      <c r="M73" s="214"/>
      <c r="N73" s="214"/>
      <c r="O73" s="214"/>
      <c r="P73" s="214"/>
      <c r="Q73" s="489">
        <f t="shared" si="7"/>
        <v>0</v>
      </c>
      <c r="R73" s="874"/>
      <c r="S73" s="872"/>
      <c r="T73" s="873"/>
    </row>
    <row r="74" spans="2:23">
      <c r="B74" s="1239"/>
      <c r="C74" s="80" t="s">
        <v>69</v>
      </c>
      <c r="D74" s="81" t="s">
        <v>114</v>
      </c>
      <c r="E74" s="217"/>
      <c r="F74" s="217"/>
      <c r="G74" s="217"/>
      <c r="H74" s="217"/>
      <c r="I74" s="217"/>
      <c r="J74" s="217"/>
      <c r="K74" s="217"/>
      <c r="L74" s="217"/>
      <c r="M74" s="217"/>
      <c r="N74" s="217"/>
      <c r="O74" s="217"/>
      <c r="P74" s="217"/>
      <c r="Q74" s="489">
        <f t="shared" si="7"/>
        <v>0</v>
      </c>
      <c r="R74" s="879"/>
      <c r="S74" s="880"/>
      <c r="T74" s="881"/>
    </row>
    <row r="75" spans="2:23">
      <c r="B75" s="1130" t="s">
        <v>23</v>
      </c>
      <c r="C75" s="75" t="s">
        <v>66</v>
      </c>
      <c r="D75" s="76" t="s">
        <v>114</v>
      </c>
      <c r="E75" s="196"/>
      <c r="F75" s="196"/>
      <c r="G75" s="196"/>
      <c r="H75" s="196"/>
      <c r="I75" s="196"/>
      <c r="J75" s="196"/>
      <c r="K75" s="196"/>
      <c r="L75" s="196"/>
      <c r="M75" s="196"/>
      <c r="N75" s="196"/>
      <c r="O75" s="196"/>
      <c r="P75" s="196"/>
      <c r="Q75" s="491">
        <f t="shared" si="7"/>
        <v>0</v>
      </c>
      <c r="R75" s="882"/>
      <c r="S75" s="883"/>
      <c r="T75" s="884"/>
      <c r="U75" s="957"/>
      <c r="W75" s="93">
        <f>SUM(Q75:Q77)</f>
        <v>0</v>
      </c>
    </row>
    <row r="76" spans="2:23">
      <c r="B76" s="1131"/>
      <c r="C76" s="80" t="s">
        <v>68</v>
      </c>
      <c r="D76" s="81" t="s">
        <v>114</v>
      </c>
      <c r="E76" s="212"/>
      <c r="F76" s="214"/>
      <c r="G76" s="214"/>
      <c r="H76" s="214"/>
      <c r="I76" s="214"/>
      <c r="J76" s="214"/>
      <c r="K76" s="214"/>
      <c r="L76" s="214"/>
      <c r="M76" s="214"/>
      <c r="N76" s="214"/>
      <c r="O76" s="214"/>
      <c r="P76" s="215"/>
      <c r="Q76" s="489">
        <f t="shared" si="7"/>
        <v>0</v>
      </c>
      <c r="R76" s="874"/>
      <c r="S76" s="872"/>
      <c r="T76" s="873"/>
    </row>
    <row r="77" spans="2:23">
      <c r="B77" s="1132"/>
      <c r="C77" s="84" t="s">
        <v>69</v>
      </c>
      <c r="D77" s="85" t="s">
        <v>114</v>
      </c>
      <c r="E77" s="217"/>
      <c r="F77" s="217"/>
      <c r="G77" s="217"/>
      <c r="H77" s="217"/>
      <c r="I77" s="217"/>
      <c r="J77" s="217"/>
      <c r="K77" s="217"/>
      <c r="L77" s="217"/>
      <c r="M77" s="217"/>
      <c r="N77" s="217"/>
      <c r="O77" s="217"/>
      <c r="P77" s="230"/>
      <c r="Q77" s="495">
        <f t="shared" si="7"/>
        <v>0</v>
      </c>
      <c r="R77" s="875"/>
      <c r="S77" s="876"/>
      <c r="T77" s="877"/>
    </row>
    <row r="78" spans="2:23">
      <c r="B78" s="1130" t="s">
        <v>24</v>
      </c>
      <c r="C78" s="75" t="s">
        <v>66</v>
      </c>
      <c r="D78" s="76" t="s">
        <v>114</v>
      </c>
      <c r="E78" s="196"/>
      <c r="F78" s="196"/>
      <c r="G78" s="196"/>
      <c r="H78" s="196"/>
      <c r="I78" s="196"/>
      <c r="J78" s="196"/>
      <c r="K78" s="196"/>
      <c r="L78" s="196"/>
      <c r="M78" s="196"/>
      <c r="N78" s="196"/>
      <c r="O78" s="196"/>
      <c r="P78" s="196"/>
      <c r="Q78" s="491">
        <f t="shared" si="7"/>
        <v>0</v>
      </c>
      <c r="R78" s="868"/>
      <c r="S78" s="869"/>
      <c r="T78" s="870"/>
      <c r="U78" s="721"/>
      <c r="W78" s="93">
        <f>SUM(Q78:Q80)</f>
        <v>0</v>
      </c>
    </row>
    <row r="79" spans="2:23">
      <c r="B79" s="1131"/>
      <c r="C79" s="80" t="s">
        <v>68</v>
      </c>
      <c r="D79" s="81" t="s">
        <v>114</v>
      </c>
      <c r="E79" s="212"/>
      <c r="F79" s="214"/>
      <c r="G79" s="214"/>
      <c r="H79" s="214"/>
      <c r="I79" s="214"/>
      <c r="J79" s="214"/>
      <c r="K79" s="214"/>
      <c r="L79" s="214"/>
      <c r="M79" s="214"/>
      <c r="N79" s="214"/>
      <c r="O79" s="214"/>
      <c r="P79" s="215"/>
      <c r="Q79" s="489">
        <f t="shared" si="7"/>
        <v>0</v>
      </c>
      <c r="R79" s="874"/>
      <c r="S79" s="872"/>
      <c r="T79" s="873"/>
    </row>
    <row r="80" spans="2:23">
      <c r="B80" s="1131"/>
      <c r="C80" s="80" t="s">
        <v>69</v>
      </c>
      <c r="D80" s="81" t="s">
        <v>114</v>
      </c>
      <c r="E80" s="212"/>
      <c r="F80" s="214"/>
      <c r="G80" s="214"/>
      <c r="H80" s="214"/>
      <c r="I80" s="214"/>
      <c r="J80" s="214"/>
      <c r="K80" s="214"/>
      <c r="L80" s="214"/>
      <c r="M80" s="214"/>
      <c r="N80" s="214"/>
      <c r="O80" s="214"/>
      <c r="P80" s="215"/>
      <c r="Q80" s="489">
        <f t="shared" si="7"/>
        <v>0</v>
      </c>
      <c r="R80" s="874"/>
      <c r="S80" s="872"/>
      <c r="T80" s="873"/>
    </row>
    <row r="81" spans="2:23">
      <c r="B81" s="1131"/>
      <c r="C81" s="80" t="s">
        <v>273</v>
      </c>
      <c r="D81" s="81" t="s">
        <v>73</v>
      </c>
      <c r="E81" s="212"/>
      <c r="F81" s="214"/>
      <c r="G81" s="214"/>
      <c r="H81" s="214"/>
      <c r="I81" s="214"/>
      <c r="J81" s="214"/>
      <c r="K81" s="214"/>
      <c r="L81" s="214"/>
      <c r="M81" s="214"/>
      <c r="N81" s="214"/>
      <c r="O81" s="214"/>
      <c r="P81" s="215"/>
      <c r="Q81" s="489">
        <f t="shared" si="7"/>
        <v>0</v>
      </c>
      <c r="R81" s="874"/>
      <c r="S81" s="872"/>
      <c r="T81" s="873"/>
    </row>
    <row r="82" spans="2:23">
      <c r="B82" s="1131"/>
      <c r="C82" s="80" t="s">
        <v>75</v>
      </c>
      <c r="D82" s="81" t="s">
        <v>73</v>
      </c>
      <c r="E82" s="223"/>
      <c r="F82" s="232"/>
      <c r="G82" s="224"/>
      <c r="H82" s="224"/>
      <c r="I82" s="224"/>
      <c r="J82" s="224"/>
      <c r="K82" s="224"/>
      <c r="L82" s="224"/>
      <c r="M82" s="224"/>
      <c r="N82" s="224"/>
      <c r="O82" s="224"/>
      <c r="P82" s="225"/>
      <c r="Q82" s="490">
        <f t="shared" si="7"/>
        <v>0</v>
      </c>
      <c r="R82" s="874"/>
      <c r="S82" s="872"/>
      <c r="T82" s="873"/>
    </row>
    <row r="83" spans="2:23">
      <c r="B83" s="1131"/>
      <c r="C83" s="80" t="s">
        <v>269</v>
      </c>
      <c r="D83" s="81" t="s">
        <v>79</v>
      </c>
      <c r="E83" s="223"/>
      <c r="F83" s="232"/>
      <c r="G83" s="224"/>
      <c r="H83" s="224"/>
      <c r="I83" s="224"/>
      <c r="J83" s="224"/>
      <c r="K83" s="224"/>
      <c r="L83" s="224"/>
      <c r="M83" s="224"/>
      <c r="N83" s="224"/>
      <c r="O83" s="224"/>
      <c r="P83" s="225"/>
      <c r="Q83" s="490">
        <f t="shared" si="7"/>
        <v>0</v>
      </c>
      <c r="R83" s="874"/>
      <c r="S83" s="872"/>
      <c r="T83" s="873"/>
    </row>
    <row r="84" spans="2:23">
      <c r="B84" s="1131"/>
      <c r="C84" s="105" t="s">
        <v>268</v>
      </c>
      <c r="D84" s="106" t="s">
        <v>270</v>
      </c>
      <c r="E84" s="223"/>
      <c r="F84" s="232"/>
      <c r="G84" s="224"/>
      <c r="H84" s="224"/>
      <c r="I84" s="224"/>
      <c r="J84" s="224"/>
      <c r="K84" s="224"/>
      <c r="L84" s="224"/>
      <c r="M84" s="224"/>
      <c r="N84" s="224"/>
      <c r="O84" s="224"/>
      <c r="P84" s="225"/>
      <c r="Q84" s="490">
        <f>SUM(E84:P84)</f>
        <v>0</v>
      </c>
      <c r="R84" s="874"/>
      <c r="S84" s="872"/>
      <c r="T84" s="873"/>
    </row>
    <row r="85" spans="2:23">
      <c r="B85" s="1131"/>
      <c r="C85" s="80" t="s">
        <v>81</v>
      </c>
      <c r="D85" s="81" t="s">
        <v>79</v>
      </c>
      <c r="E85" s="223"/>
      <c r="F85" s="232"/>
      <c r="G85" s="224"/>
      <c r="H85" s="224"/>
      <c r="I85" s="224"/>
      <c r="J85" s="224"/>
      <c r="K85" s="224"/>
      <c r="L85" s="224"/>
      <c r="M85" s="224"/>
      <c r="N85" s="224"/>
      <c r="O85" s="224"/>
      <c r="P85" s="225"/>
      <c r="Q85" s="490">
        <f t="shared" si="7"/>
        <v>0</v>
      </c>
      <c r="R85" s="874"/>
      <c r="S85" s="872"/>
      <c r="T85" s="873"/>
    </row>
    <row r="86" spans="2:23">
      <c r="B86" s="1132"/>
      <c r="C86" s="80" t="str">
        <f>C33</f>
        <v>その他2</v>
      </c>
      <c r="D86" s="85" t="str">
        <f>IF(D33="","",D33)</f>
        <v>L2</v>
      </c>
      <c r="E86" s="226"/>
      <c r="F86" s="226"/>
      <c r="G86" s="227"/>
      <c r="H86" s="227"/>
      <c r="I86" s="227"/>
      <c r="J86" s="227"/>
      <c r="K86" s="227"/>
      <c r="L86" s="227"/>
      <c r="M86" s="227"/>
      <c r="N86" s="227"/>
      <c r="O86" s="227"/>
      <c r="P86" s="228"/>
      <c r="Q86" s="494">
        <f t="shared" si="7"/>
        <v>0</v>
      </c>
      <c r="R86" s="879"/>
      <c r="S86" s="880"/>
      <c r="T86" s="881"/>
    </row>
    <row r="87" spans="2:23">
      <c r="B87" s="1130" t="s">
        <v>25</v>
      </c>
      <c r="C87" s="75" t="s">
        <v>66</v>
      </c>
      <c r="D87" s="76" t="s">
        <v>114</v>
      </c>
      <c r="E87" s="210"/>
      <c r="F87" s="210"/>
      <c r="G87" s="210"/>
      <c r="H87" s="210"/>
      <c r="I87" s="210"/>
      <c r="J87" s="210"/>
      <c r="K87" s="210"/>
      <c r="L87" s="210"/>
      <c r="M87" s="210"/>
      <c r="N87" s="210"/>
      <c r="O87" s="210"/>
      <c r="P87" s="210"/>
      <c r="Q87" s="491">
        <f t="shared" si="7"/>
        <v>0</v>
      </c>
      <c r="R87" s="882"/>
      <c r="S87" s="883"/>
      <c r="T87" s="884"/>
      <c r="W87" s="93">
        <f>SUM(Q87:Q89)</f>
        <v>0</v>
      </c>
    </row>
    <row r="88" spans="2:23">
      <c r="B88" s="1161"/>
      <c r="C88" s="80" t="s">
        <v>68</v>
      </c>
      <c r="D88" s="81" t="s">
        <v>114</v>
      </c>
      <c r="E88" s="212"/>
      <c r="F88" s="213"/>
      <c r="G88" s="214"/>
      <c r="H88" s="214"/>
      <c r="I88" s="214"/>
      <c r="J88" s="214"/>
      <c r="K88" s="214"/>
      <c r="L88" s="214"/>
      <c r="M88" s="214"/>
      <c r="N88" s="214"/>
      <c r="O88" s="214"/>
      <c r="P88" s="214"/>
      <c r="Q88" s="489">
        <f t="shared" si="7"/>
        <v>0</v>
      </c>
      <c r="R88" s="874"/>
      <c r="S88" s="872"/>
      <c r="T88" s="873"/>
    </row>
    <row r="89" spans="2:23">
      <c r="B89" s="1156"/>
      <c r="C89" s="84" t="s">
        <v>69</v>
      </c>
      <c r="D89" s="85" t="s">
        <v>114</v>
      </c>
      <c r="E89" s="216"/>
      <c r="F89" s="216"/>
      <c r="G89" s="217"/>
      <c r="H89" s="217"/>
      <c r="I89" s="217"/>
      <c r="J89" s="217"/>
      <c r="K89" s="217"/>
      <c r="L89" s="217"/>
      <c r="M89" s="217"/>
      <c r="N89" s="217"/>
      <c r="O89" s="217"/>
      <c r="P89" s="217"/>
      <c r="Q89" s="495">
        <f t="shared" si="7"/>
        <v>0</v>
      </c>
      <c r="R89" s="875"/>
      <c r="S89" s="876"/>
      <c r="T89" s="877"/>
    </row>
    <row r="90" spans="2:23">
      <c r="B90" s="1130" t="s">
        <v>30</v>
      </c>
      <c r="C90" s="75" t="s">
        <v>66</v>
      </c>
      <c r="D90" s="76" t="s">
        <v>114</v>
      </c>
      <c r="E90" s="210"/>
      <c r="F90" s="210"/>
      <c r="G90" s="210"/>
      <c r="H90" s="210"/>
      <c r="I90" s="210"/>
      <c r="J90" s="210"/>
      <c r="K90" s="210"/>
      <c r="L90" s="210"/>
      <c r="M90" s="210"/>
      <c r="N90" s="210"/>
      <c r="O90" s="210"/>
      <c r="P90" s="210"/>
      <c r="Q90" s="491">
        <f t="shared" si="7"/>
        <v>0</v>
      </c>
      <c r="R90" s="868"/>
      <c r="S90" s="869"/>
      <c r="T90" s="870"/>
      <c r="W90" s="93">
        <f>SUM(Q90:Q92)</f>
        <v>0</v>
      </c>
    </row>
    <row r="91" spans="2:23">
      <c r="B91" s="1131"/>
      <c r="C91" s="80" t="s">
        <v>68</v>
      </c>
      <c r="D91" s="81" t="s">
        <v>114</v>
      </c>
      <c r="E91" s="212"/>
      <c r="F91" s="214"/>
      <c r="G91" s="214"/>
      <c r="H91" s="214"/>
      <c r="I91" s="214"/>
      <c r="J91" s="214"/>
      <c r="K91" s="214"/>
      <c r="L91" s="214"/>
      <c r="M91" s="214"/>
      <c r="N91" s="214"/>
      <c r="O91" s="214"/>
      <c r="P91" s="215"/>
      <c r="Q91" s="489">
        <f t="shared" si="7"/>
        <v>0</v>
      </c>
      <c r="R91" s="874"/>
      <c r="S91" s="872"/>
      <c r="T91" s="873"/>
    </row>
    <row r="92" spans="2:23">
      <c r="B92" s="1131"/>
      <c r="C92" s="80" t="s">
        <v>69</v>
      </c>
      <c r="D92" s="81" t="s">
        <v>114</v>
      </c>
      <c r="E92" s="212"/>
      <c r="F92" s="214"/>
      <c r="G92" s="214"/>
      <c r="H92" s="214"/>
      <c r="I92" s="214"/>
      <c r="J92" s="214"/>
      <c r="K92" s="214"/>
      <c r="L92" s="214"/>
      <c r="M92" s="214"/>
      <c r="N92" s="214"/>
      <c r="O92" s="214"/>
      <c r="P92" s="215"/>
      <c r="Q92" s="489">
        <f t="shared" si="7"/>
        <v>0</v>
      </c>
      <c r="R92" s="871"/>
      <c r="S92" s="872"/>
      <c r="T92" s="873"/>
    </row>
    <row r="93" spans="2:23">
      <c r="B93" s="1131"/>
      <c r="C93" s="80" t="s">
        <v>273</v>
      </c>
      <c r="D93" s="81" t="s">
        <v>73</v>
      </c>
      <c r="E93" s="212"/>
      <c r="F93" s="214"/>
      <c r="G93" s="214"/>
      <c r="H93" s="214"/>
      <c r="I93" s="214"/>
      <c r="J93" s="214"/>
      <c r="K93" s="214"/>
      <c r="L93" s="214"/>
      <c r="M93" s="214"/>
      <c r="N93" s="214"/>
      <c r="O93" s="214"/>
      <c r="P93" s="215"/>
      <c r="Q93" s="489">
        <f t="shared" si="7"/>
        <v>0</v>
      </c>
      <c r="R93" s="871"/>
      <c r="S93" s="872"/>
      <c r="T93" s="873"/>
    </row>
    <row r="94" spans="2:23" ht="17.25" thickBot="1">
      <c r="B94" s="1160"/>
      <c r="C94" s="481" t="s">
        <v>75</v>
      </c>
      <c r="D94" s="482" t="s">
        <v>73</v>
      </c>
      <c r="E94" s="496"/>
      <c r="F94" s="497"/>
      <c r="G94" s="497"/>
      <c r="H94" s="497"/>
      <c r="I94" s="497"/>
      <c r="J94" s="497"/>
      <c r="K94" s="497"/>
      <c r="L94" s="497"/>
      <c r="M94" s="497"/>
      <c r="N94" s="497"/>
      <c r="O94" s="497"/>
      <c r="P94" s="498"/>
      <c r="Q94" s="499">
        <f t="shared" si="7"/>
        <v>0</v>
      </c>
      <c r="R94" s="885"/>
      <c r="S94" s="886"/>
      <c r="T94" s="887"/>
    </row>
    <row r="95" spans="2:23" s="74" customFormat="1" ht="12"/>
    <row r="96" spans="2:23" s="74" customFormat="1" ht="12">
      <c r="G96" s="74" t="s">
        <v>147</v>
      </c>
      <c r="K96" s="177"/>
      <c r="L96" s="177"/>
      <c r="M96" s="177"/>
    </row>
    <row r="97" spans="2:21" s="74" customFormat="1" ht="12" customHeight="1">
      <c r="C97" s="1168" t="s">
        <v>345</v>
      </c>
      <c r="D97" s="1168"/>
      <c r="E97" s="1168"/>
      <c r="F97" s="1169"/>
      <c r="G97" s="73"/>
      <c r="H97" s="176" t="s">
        <v>138</v>
      </c>
      <c r="I97" s="1205" t="s">
        <v>110</v>
      </c>
      <c r="J97" s="1207"/>
      <c r="K97" s="1165" t="s">
        <v>111</v>
      </c>
      <c r="L97" s="1166"/>
      <c r="M97" s="1167"/>
      <c r="N97" s="1205" t="s">
        <v>142</v>
      </c>
      <c r="O97" s="1206"/>
      <c r="P97" s="1207"/>
    </row>
    <row r="98" spans="2:21" s="74" customFormat="1" ht="25.5">
      <c r="C98" s="1168"/>
      <c r="D98" s="1168"/>
      <c r="E98" s="1168"/>
      <c r="F98" s="1169"/>
      <c r="G98" s="73"/>
      <c r="H98" s="100" t="s">
        <v>145</v>
      </c>
      <c r="I98" s="176" t="s">
        <v>283</v>
      </c>
      <c r="J98" s="176" t="s">
        <v>139</v>
      </c>
      <c r="K98" s="176" t="s">
        <v>291</v>
      </c>
      <c r="L98" s="176" t="s">
        <v>268</v>
      </c>
      <c r="M98" s="176" t="s">
        <v>140</v>
      </c>
      <c r="N98" s="326" t="s">
        <v>141</v>
      </c>
      <c r="O98" s="327" t="str">
        <f>C60</f>
        <v>その他1</v>
      </c>
      <c r="P98" s="101" t="str">
        <f>C86</f>
        <v>その他2</v>
      </c>
    </row>
    <row r="99" spans="2:21" s="74" customFormat="1" ht="16.5" customHeight="1">
      <c r="C99" s="1168"/>
      <c r="D99" s="1168"/>
      <c r="E99" s="1168"/>
      <c r="F99" s="1169"/>
      <c r="G99" s="99" t="s">
        <v>143</v>
      </c>
      <c r="H99" s="262">
        <f>Q16+Q17+Q18+Q40+Q43+Q45+Q20+Q21+Q22</f>
        <v>0</v>
      </c>
      <c r="I99" s="262">
        <f>Q24</f>
        <v>0</v>
      </c>
      <c r="J99" s="263">
        <f>Q25</f>
        <v>0</v>
      </c>
      <c r="K99" s="263">
        <f>Q27</f>
        <v>0</v>
      </c>
      <c r="L99" s="263">
        <f>Q28</f>
        <v>0</v>
      </c>
      <c r="M99" s="263">
        <f>Q29</f>
        <v>0</v>
      </c>
      <c r="N99" s="263">
        <f>Q31</f>
        <v>0</v>
      </c>
      <c r="O99" s="263">
        <f>Q32</f>
        <v>0</v>
      </c>
      <c r="P99" s="263">
        <f>Q33</f>
        <v>0</v>
      </c>
    </row>
    <row r="100" spans="2:21" s="74" customFormat="1" ht="16.5" customHeight="1">
      <c r="C100" s="1168"/>
      <c r="D100" s="1168"/>
      <c r="E100" s="1168"/>
      <c r="F100" s="1169"/>
      <c r="G100" s="99" t="s">
        <v>144</v>
      </c>
      <c r="H100" s="262">
        <f>W53+W64+W72+W75+W78+W87+W90+W61</f>
        <v>0</v>
      </c>
      <c r="I100" s="262">
        <f>Q54+Q67+Q81+Q93</f>
        <v>0</v>
      </c>
      <c r="J100" s="263">
        <f>Q55+Q82+Q94+Q68</f>
        <v>0</v>
      </c>
      <c r="K100" s="263">
        <f>Q56+Q69+Q83</f>
        <v>0</v>
      </c>
      <c r="L100" s="263">
        <f>Q57+Q70+Q84</f>
        <v>0</v>
      </c>
      <c r="M100" s="263">
        <f>Q58+Q85+Q71</f>
        <v>0</v>
      </c>
      <c r="N100" s="263">
        <f>Q59</f>
        <v>0</v>
      </c>
      <c r="O100" s="263">
        <f>Q60</f>
        <v>0</v>
      </c>
      <c r="P100" s="263">
        <f>Q86</f>
        <v>0</v>
      </c>
    </row>
    <row r="101" spans="2:21" s="74" customFormat="1" ht="16.5" customHeight="1">
      <c r="C101" s="1168"/>
      <c r="D101" s="1168"/>
      <c r="E101" s="1168"/>
      <c r="F101" s="1169"/>
      <c r="G101" s="73" t="s">
        <v>148</v>
      </c>
      <c r="H101" s="262">
        <f>H99-H100</f>
        <v>0</v>
      </c>
      <c r="I101" s="262">
        <f t="shared" ref="I101:O101" si="8">I99-I100</f>
        <v>0</v>
      </c>
      <c r="J101" s="263">
        <f t="shared" si="8"/>
        <v>0</v>
      </c>
      <c r="K101" s="263">
        <f t="shared" si="8"/>
        <v>0</v>
      </c>
      <c r="L101" s="263">
        <f>L99-L100</f>
        <v>0</v>
      </c>
      <c r="M101" s="263">
        <f t="shared" si="8"/>
        <v>0</v>
      </c>
      <c r="N101" s="263">
        <f t="shared" si="8"/>
        <v>0</v>
      </c>
      <c r="O101" s="263">
        <f t="shared" si="8"/>
        <v>0</v>
      </c>
      <c r="P101" s="795">
        <f>P99-P100</f>
        <v>0</v>
      </c>
    </row>
    <row r="102" spans="2:21" s="74" customFormat="1" ht="12"/>
    <row r="103" spans="2:21" s="74" customFormat="1" ht="17.25" thickBot="1">
      <c r="B103" s="67" t="s">
        <v>247</v>
      </c>
      <c r="D103" s="68"/>
      <c r="E103" s="66"/>
      <c r="F103" s="68"/>
      <c r="G103" s="68"/>
      <c r="H103" s="68"/>
      <c r="I103" s="68"/>
      <c r="J103" s="68"/>
      <c r="K103" s="103"/>
      <c r="L103" s="68"/>
      <c r="M103" s="104"/>
      <c r="N103" s="104"/>
      <c r="O103" s="68"/>
      <c r="P103" s="68"/>
      <c r="Q103" s="68"/>
      <c r="U103" s="721">
        <f>事業報告書!$J$10</f>
        <v>0</v>
      </c>
    </row>
    <row r="104" spans="2:21" s="74" customFormat="1" ht="12">
      <c r="B104" s="1143"/>
      <c r="C104" s="1144"/>
      <c r="D104" s="1145"/>
      <c r="E104" s="465" t="str">
        <f t="shared" ref="E104:P104" si="9">E50</f>
        <v>４月</v>
      </c>
      <c r="F104" s="465" t="str">
        <f t="shared" si="9"/>
        <v>５月</v>
      </c>
      <c r="G104" s="465" t="str">
        <f t="shared" si="9"/>
        <v>６月</v>
      </c>
      <c r="H104" s="465" t="str">
        <f t="shared" si="9"/>
        <v>７月</v>
      </c>
      <c r="I104" s="465" t="str">
        <f t="shared" si="9"/>
        <v>８月</v>
      </c>
      <c r="J104" s="465" t="str">
        <f t="shared" si="9"/>
        <v>９月</v>
      </c>
      <c r="K104" s="465" t="str">
        <f t="shared" si="9"/>
        <v>１０月</v>
      </c>
      <c r="L104" s="465" t="str">
        <f t="shared" si="9"/>
        <v>１１月</v>
      </c>
      <c r="M104" s="465" t="str">
        <f t="shared" si="9"/>
        <v>１２月</v>
      </c>
      <c r="N104" s="465" t="str">
        <f t="shared" si="9"/>
        <v>１月</v>
      </c>
      <c r="O104" s="465" t="str">
        <f t="shared" si="9"/>
        <v>２月</v>
      </c>
      <c r="P104" s="465" t="str">
        <f t="shared" si="9"/>
        <v>３月</v>
      </c>
      <c r="Q104" s="486" t="s">
        <v>44</v>
      </c>
    </row>
    <row r="105" spans="2:21" s="74" customFormat="1" ht="16.5" customHeight="1">
      <c r="B105" s="1157" t="s">
        <v>109</v>
      </c>
      <c r="C105" s="75" t="s">
        <v>66</v>
      </c>
      <c r="D105" s="76" t="s">
        <v>114</v>
      </c>
      <c r="E105" s="264">
        <f>E51+E64+E72+E75+E78+E87+E90+E61</f>
        <v>0</v>
      </c>
      <c r="F105" s="264">
        <f>F51+F64+F72+F75+F78+F87+F90+F61</f>
        <v>0</v>
      </c>
      <c r="G105" s="264">
        <f t="shared" ref="G105:P105" si="10">G51+G64+G72+G75+G78+G87+G90+G61</f>
        <v>0</v>
      </c>
      <c r="H105" s="264">
        <f t="shared" si="10"/>
        <v>0</v>
      </c>
      <c r="I105" s="264">
        <f t="shared" si="10"/>
        <v>0</v>
      </c>
      <c r="J105" s="264">
        <f t="shared" si="10"/>
        <v>0</v>
      </c>
      <c r="K105" s="264">
        <f t="shared" si="10"/>
        <v>0</v>
      </c>
      <c r="L105" s="264">
        <f t="shared" si="10"/>
        <v>0</v>
      </c>
      <c r="M105" s="264">
        <f t="shared" si="10"/>
        <v>0</v>
      </c>
      <c r="N105" s="264">
        <f t="shared" si="10"/>
        <v>0</v>
      </c>
      <c r="O105" s="264">
        <f t="shared" si="10"/>
        <v>0</v>
      </c>
      <c r="P105" s="264">
        <f t="shared" si="10"/>
        <v>0</v>
      </c>
      <c r="Q105" s="487">
        <f t="shared" ref="Q105:Q121" si="11">SUM(E105:P105)</f>
        <v>0</v>
      </c>
    </row>
    <row r="106" spans="2:21" ht="16.5" customHeight="1">
      <c r="B106" s="1158"/>
      <c r="C106" s="80" t="s">
        <v>68</v>
      </c>
      <c r="D106" s="81" t="s">
        <v>114</v>
      </c>
      <c r="E106" s="265">
        <f>E52+E65+E73+E76+E79+E88+E91+E62</f>
        <v>0</v>
      </c>
      <c r="F106" s="265">
        <f t="shared" ref="F106:P106" si="12">F52+F65+F73+F76+F79+F88+F91+F62</f>
        <v>0</v>
      </c>
      <c r="G106" s="265">
        <f t="shared" si="12"/>
        <v>0</v>
      </c>
      <c r="H106" s="265">
        <f t="shared" si="12"/>
        <v>0</v>
      </c>
      <c r="I106" s="265">
        <f t="shared" si="12"/>
        <v>0</v>
      </c>
      <c r="J106" s="265">
        <f t="shared" si="12"/>
        <v>0</v>
      </c>
      <c r="K106" s="265">
        <f t="shared" si="12"/>
        <v>0</v>
      </c>
      <c r="L106" s="265">
        <f t="shared" si="12"/>
        <v>0</v>
      </c>
      <c r="M106" s="265">
        <f t="shared" si="12"/>
        <v>0</v>
      </c>
      <c r="N106" s="265">
        <f t="shared" si="12"/>
        <v>0</v>
      </c>
      <c r="O106" s="265">
        <f t="shared" si="12"/>
        <v>0</v>
      </c>
      <c r="P106" s="265">
        <f t="shared" si="12"/>
        <v>0</v>
      </c>
      <c r="Q106" s="488">
        <f t="shared" si="11"/>
        <v>0</v>
      </c>
    </row>
    <row r="107" spans="2:21">
      <c r="B107" s="1158"/>
      <c r="C107" s="105" t="s">
        <v>69</v>
      </c>
      <c r="D107" s="106" t="s">
        <v>114</v>
      </c>
      <c r="E107" s="267">
        <f>E53+E66+E74+E77+E80+E89+E92+E63</f>
        <v>0</v>
      </c>
      <c r="F107" s="267">
        <f t="shared" ref="F107:P107" si="13">F53+F66+F74+F77+F80+F89+F92+F63</f>
        <v>0</v>
      </c>
      <c r="G107" s="267">
        <f t="shared" si="13"/>
        <v>0</v>
      </c>
      <c r="H107" s="267">
        <f t="shared" si="13"/>
        <v>0</v>
      </c>
      <c r="I107" s="267">
        <f t="shared" si="13"/>
        <v>0</v>
      </c>
      <c r="J107" s="267">
        <f t="shared" si="13"/>
        <v>0</v>
      </c>
      <c r="K107" s="267">
        <f t="shared" si="13"/>
        <v>0</v>
      </c>
      <c r="L107" s="267">
        <f t="shared" si="13"/>
        <v>0</v>
      </c>
      <c r="M107" s="267">
        <f t="shared" si="13"/>
        <v>0</v>
      </c>
      <c r="N107" s="267">
        <f t="shared" si="13"/>
        <v>0</v>
      </c>
      <c r="O107" s="267">
        <f t="shared" si="13"/>
        <v>0</v>
      </c>
      <c r="P107" s="267">
        <f t="shared" si="13"/>
        <v>0</v>
      </c>
      <c r="Q107" s="500">
        <f t="shared" si="11"/>
        <v>0</v>
      </c>
    </row>
    <row r="108" spans="2:21">
      <c r="B108" s="1146" t="s">
        <v>110</v>
      </c>
      <c r="C108" s="75" t="s">
        <v>273</v>
      </c>
      <c r="D108" s="76" t="s">
        <v>98</v>
      </c>
      <c r="E108" s="268">
        <f t="shared" ref="E108:P108" si="14">E54+E67+E81+E93</f>
        <v>0</v>
      </c>
      <c r="F108" s="268">
        <f t="shared" si="14"/>
        <v>0</v>
      </c>
      <c r="G108" s="268">
        <f t="shared" si="14"/>
        <v>0</v>
      </c>
      <c r="H108" s="268">
        <f t="shared" si="14"/>
        <v>0</v>
      </c>
      <c r="I108" s="268">
        <f t="shared" si="14"/>
        <v>0</v>
      </c>
      <c r="J108" s="268">
        <f t="shared" si="14"/>
        <v>0</v>
      </c>
      <c r="K108" s="268">
        <f t="shared" si="14"/>
        <v>0</v>
      </c>
      <c r="L108" s="268">
        <f t="shared" si="14"/>
        <v>0</v>
      </c>
      <c r="M108" s="268">
        <f t="shared" si="14"/>
        <v>0</v>
      </c>
      <c r="N108" s="268">
        <f t="shared" si="14"/>
        <v>0</v>
      </c>
      <c r="O108" s="268">
        <f t="shared" si="14"/>
        <v>0</v>
      </c>
      <c r="P108" s="268">
        <f t="shared" si="14"/>
        <v>0</v>
      </c>
      <c r="Q108" s="491">
        <f t="shared" si="11"/>
        <v>0</v>
      </c>
    </row>
    <row r="109" spans="2:21">
      <c r="B109" s="1159"/>
      <c r="C109" s="84" t="s">
        <v>75</v>
      </c>
      <c r="D109" s="85" t="s">
        <v>287</v>
      </c>
      <c r="E109" s="338">
        <f t="shared" ref="E109:P109" si="15">E55+E68+E82+E94</f>
        <v>0</v>
      </c>
      <c r="F109" s="338">
        <f t="shared" si="15"/>
        <v>0</v>
      </c>
      <c r="G109" s="338">
        <f t="shared" si="15"/>
        <v>0</v>
      </c>
      <c r="H109" s="338">
        <f t="shared" si="15"/>
        <v>0</v>
      </c>
      <c r="I109" s="338">
        <f t="shared" si="15"/>
        <v>0</v>
      </c>
      <c r="J109" s="338">
        <f t="shared" si="15"/>
        <v>0</v>
      </c>
      <c r="K109" s="338">
        <f t="shared" si="15"/>
        <v>0</v>
      </c>
      <c r="L109" s="338">
        <f t="shared" si="15"/>
        <v>0</v>
      </c>
      <c r="M109" s="338">
        <f t="shared" si="15"/>
        <v>0</v>
      </c>
      <c r="N109" s="338">
        <f t="shared" si="15"/>
        <v>0</v>
      </c>
      <c r="O109" s="338">
        <f t="shared" si="15"/>
        <v>0</v>
      </c>
      <c r="P109" s="338">
        <f t="shared" si="15"/>
        <v>0</v>
      </c>
      <c r="Q109" s="494">
        <f t="shared" si="11"/>
        <v>0</v>
      </c>
    </row>
    <row r="110" spans="2:21">
      <c r="B110" s="1146" t="s">
        <v>111</v>
      </c>
      <c r="C110" s="75" t="s">
        <v>269</v>
      </c>
      <c r="D110" s="76" t="s">
        <v>112</v>
      </c>
      <c r="E110" s="339">
        <f t="shared" ref="E110:P110" si="16">E56+E69+E83</f>
        <v>0</v>
      </c>
      <c r="F110" s="339">
        <f t="shared" si="16"/>
        <v>0</v>
      </c>
      <c r="G110" s="339">
        <f t="shared" si="16"/>
        <v>0</v>
      </c>
      <c r="H110" s="339">
        <f t="shared" si="16"/>
        <v>0</v>
      </c>
      <c r="I110" s="339">
        <f t="shared" si="16"/>
        <v>0</v>
      </c>
      <c r="J110" s="339">
        <f t="shared" si="16"/>
        <v>0</v>
      </c>
      <c r="K110" s="339">
        <f t="shared" si="16"/>
        <v>0</v>
      </c>
      <c r="L110" s="339">
        <f t="shared" si="16"/>
        <v>0</v>
      </c>
      <c r="M110" s="339">
        <f t="shared" si="16"/>
        <v>0</v>
      </c>
      <c r="N110" s="339">
        <f t="shared" si="16"/>
        <v>0</v>
      </c>
      <c r="O110" s="339">
        <f t="shared" si="16"/>
        <v>0</v>
      </c>
      <c r="P110" s="339">
        <f t="shared" si="16"/>
        <v>0</v>
      </c>
      <c r="Q110" s="501">
        <f>SUM(E110:P110)</f>
        <v>0</v>
      </c>
    </row>
    <row r="111" spans="2:21">
      <c r="B111" s="1147"/>
      <c r="C111" s="174" t="s">
        <v>268</v>
      </c>
      <c r="D111" s="175" t="s">
        <v>270</v>
      </c>
      <c r="E111" s="340">
        <f t="shared" ref="E111:P111" si="17">E57+E70+E84</f>
        <v>0</v>
      </c>
      <c r="F111" s="340">
        <f t="shared" si="17"/>
        <v>0</v>
      </c>
      <c r="G111" s="340">
        <f t="shared" si="17"/>
        <v>0</v>
      </c>
      <c r="H111" s="340">
        <f t="shared" si="17"/>
        <v>0</v>
      </c>
      <c r="I111" s="340">
        <f t="shared" si="17"/>
        <v>0</v>
      </c>
      <c r="J111" s="340">
        <f t="shared" si="17"/>
        <v>0</v>
      </c>
      <c r="K111" s="340">
        <f t="shared" si="17"/>
        <v>0</v>
      </c>
      <c r="L111" s="340">
        <f t="shared" si="17"/>
        <v>0</v>
      </c>
      <c r="M111" s="340">
        <f t="shared" si="17"/>
        <v>0</v>
      </c>
      <c r="N111" s="340">
        <f t="shared" si="17"/>
        <v>0</v>
      </c>
      <c r="O111" s="340">
        <f t="shared" si="17"/>
        <v>0</v>
      </c>
      <c r="P111" s="340">
        <f t="shared" si="17"/>
        <v>0</v>
      </c>
      <c r="Q111" s="502">
        <f>SUM(E111:P111)</f>
        <v>0</v>
      </c>
    </row>
    <row r="112" spans="2:21">
      <c r="B112" s="1159"/>
      <c r="C112" s="84" t="s">
        <v>81</v>
      </c>
      <c r="D112" s="85" t="s">
        <v>112</v>
      </c>
      <c r="E112" s="338">
        <f t="shared" ref="E112:P112" si="18">E58+E71+E85</f>
        <v>0</v>
      </c>
      <c r="F112" s="338">
        <f t="shared" si="18"/>
        <v>0</v>
      </c>
      <c r="G112" s="338">
        <f t="shared" si="18"/>
        <v>0</v>
      </c>
      <c r="H112" s="338">
        <f t="shared" si="18"/>
        <v>0</v>
      </c>
      <c r="I112" s="338">
        <f t="shared" si="18"/>
        <v>0</v>
      </c>
      <c r="J112" s="338">
        <f t="shared" si="18"/>
        <v>0</v>
      </c>
      <c r="K112" s="338">
        <f t="shared" si="18"/>
        <v>0</v>
      </c>
      <c r="L112" s="338">
        <f t="shared" si="18"/>
        <v>0</v>
      </c>
      <c r="M112" s="338">
        <f t="shared" si="18"/>
        <v>0</v>
      </c>
      <c r="N112" s="338">
        <f t="shared" si="18"/>
        <v>0</v>
      </c>
      <c r="O112" s="338">
        <f t="shared" si="18"/>
        <v>0</v>
      </c>
      <c r="P112" s="338">
        <f t="shared" si="18"/>
        <v>0</v>
      </c>
      <c r="Q112" s="494">
        <f t="shared" si="11"/>
        <v>0</v>
      </c>
    </row>
    <row r="113" spans="2:17">
      <c r="B113" s="1147" t="s">
        <v>107</v>
      </c>
      <c r="C113" s="107" t="s">
        <v>83</v>
      </c>
      <c r="D113" s="108" t="s">
        <v>99</v>
      </c>
      <c r="E113" s="341">
        <f t="shared" ref="E113:P113" si="19">E59</f>
        <v>0</v>
      </c>
      <c r="F113" s="341">
        <f t="shared" si="19"/>
        <v>0</v>
      </c>
      <c r="G113" s="341">
        <f t="shared" si="19"/>
        <v>0</v>
      </c>
      <c r="H113" s="341">
        <f t="shared" si="19"/>
        <v>0</v>
      </c>
      <c r="I113" s="341">
        <f t="shared" si="19"/>
        <v>0</v>
      </c>
      <c r="J113" s="341">
        <f t="shared" si="19"/>
        <v>0</v>
      </c>
      <c r="K113" s="341">
        <f t="shared" si="19"/>
        <v>0</v>
      </c>
      <c r="L113" s="341">
        <f t="shared" si="19"/>
        <v>0</v>
      </c>
      <c r="M113" s="341">
        <f t="shared" si="19"/>
        <v>0</v>
      </c>
      <c r="N113" s="341">
        <f t="shared" si="19"/>
        <v>0</v>
      </c>
      <c r="O113" s="341">
        <f t="shared" si="19"/>
        <v>0</v>
      </c>
      <c r="P113" s="341">
        <f t="shared" si="19"/>
        <v>0</v>
      </c>
      <c r="Q113" s="492">
        <f t="shared" si="11"/>
        <v>0</v>
      </c>
    </row>
    <row r="114" spans="2:17">
      <c r="B114" s="1147"/>
      <c r="C114" s="107" t="str">
        <f>C32</f>
        <v>その他1</v>
      </c>
      <c r="D114" s="108" t="str">
        <f>D32</f>
        <v>L1</v>
      </c>
      <c r="E114" s="341">
        <f t="shared" ref="E114:P114" si="20">E60</f>
        <v>0</v>
      </c>
      <c r="F114" s="341">
        <f t="shared" si="20"/>
        <v>0</v>
      </c>
      <c r="G114" s="341">
        <f t="shared" si="20"/>
        <v>0</v>
      </c>
      <c r="H114" s="341">
        <f t="shared" si="20"/>
        <v>0</v>
      </c>
      <c r="I114" s="341">
        <f t="shared" si="20"/>
        <v>0</v>
      </c>
      <c r="J114" s="341">
        <f t="shared" si="20"/>
        <v>0</v>
      </c>
      <c r="K114" s="341">
        <f t="shared" si="20"/>
        <v>0</v>
      </c>
      <c r="L114" s="341">
        <f t="shared" si="20"/>
        <v>0</v>
      </c>
      <c r="M114" s="341">
        <f t="shared" si="20"/>
        <v>0</v>
      </c>
      <c r="N114" s="341">
        <f t="shared" si="20"/>
        <v>0</v>
      </c>
      <c r="O114" s="341">
        <f t="shared" si="20"/>
        <v>0</v>
      </c>
      <c r="P114" s="341">
        <f t="shared" si="20"/>
        <v>0</v>
      </c>
      <c r="Q114" s="492">
        <f>SUM(E114:P114)</f>
        <v>0</v>
      </c>
    </row>
    <row r="115" spans="2:17">
      <c r="B115" s="1159"/>
      <c r="C115" s="80" t="str">
        <f>C33</f>
        <v>その他2</v>
      </c>
      <c r="D115" s="81" t="str">
        <f>D33</f>
        <v>L2</v>
      </c>
      <c r="E115" s="342">
        <f>E86</f>
        <v>0</v>
      </c>
      <c r="F115" s="342">
        <f>F86</f>
        <v>0</v>
      </c>
      <c r="G115" s="342">
        <f>G86</f>
        <v>0</v>
      </c>
      <c r="H115" s="342">
        <f t="shared" ref="H115:P115" si="21">H86</f>
        <v>0</v>
      </c>
      <c r="I115" s="342">
        <f t="shared" si="21"/>
        <v>0</v>
      </c>
      <c r="J115" s="342">
        <f t="shared" si="21"/>
        <v>0</v>
      </c>
      <c r="K115" s="342">
        <f t="shared" si="21"/>
        <v>0</v>
      </c>
      <c r="L115" s="342">
        <f t="shared" si="21"/>
        <v>0</v>
      </c>
      <c r="M115" s="342">
        <f t="shared" si="21"/>
        <v>0</v>
      </c>
      <c r="N115" s="342">
        <f t="shared" si="21"/>
        <v>0</v>
      </c>
      <c r="O115" s="342">
        <f t="shared" si="21"/>
        <v>0</v>
      </c>
      <c r="P115" s="342">
        <f t="shared" si="21"/>
        <v>0</v>
      </c>
      <c r="Q115" s="490">
        <f t="shared" si="11"/>
        <v>0</v>
      </c>
    </row>
    <row r="116" spans="2:17">
      <c r="B116" s="1130" t="s">
        <v>113</v>
      </c>
      <c r="C116" s="75" t="s">
        <v>89</v>
      </c>
      <c r="D116" s="76" t="s">
        <v>114</v>
      </c>
      <c r="E116" s="350">
        <f t="shared" ref="E116:P116" si="22">E40</f>
        <v>0</v>
      </c>
      <c r="F116" s="350">
        <f t="shared" si="22"/>
        <v>0</v>
      </c>
      <c r="G116" s="350">
        <f t="shared" si="22"/>
        <v>0</v>
      </c>
      <c r="H116" s="350">
        <f t="shared" si="22"/>
        <v>0</v>
      </c>
      <c r="I116" s="350">
        <f t="shared" si="22"/>
        <v>0</v>
      </c>
      <c r="J116" s="350">
        <f t="shared" si="22"/>
        <v>0</v>
      </c>
      <c r="K116" s="350">
        <f t="shared" si="22"/>
        <v>0</v>
      </c>
      <c r="L116" s="350">
        <f t="shared" si="22"/>
        <v>0</v>
      </c>
      <c r="M116" s="350">
        <f t="shared" si="22"/>
        <v>0</v>
      </c>
      <c r="N116" s="350">
        <f t="shared" si="22"/>
        <v>0</v>
      </c>
      <c r="O116" s="350">
        <f t="shared" si="22"/>
        <v>0</v>
      </c>
      <c r="P116" s="350">
        <f t="shared" si="22"/>
        <v>0</v>
      </c>
      <c r="Q116" s="501">
        <f t="shared" si="11"/>
        <v>0</v>
      </c>
    </row>
    <row r="117" spans="2:17">
      <c r="B117" s="1131"/>
      <c r="C117" s="80" t="s">
        <v>90</v>
      </c>
      <c r="D117" s="81" t="s">
        <v>114</v>
      </c>
      <c r="E117" s="351">
        <f t="shared" ref="E117:P117" si="23">E41</f>
        <v>0</v>
      </c>
      <c r="F117" s="342">
        <f t="shared" si="23"/>
        <v>0</v>
      </c>
      <c r="G117" s="342">
        <f t="shared" si="23"/>
        <v>0</v>
      </c>
      <c r="H117" s="342">
        <f t="shared" si="23"/>
        <v>0</v>
      </c>
      <c r="I117" s="342">
        <f t="shared" si="23"/>
        <v>0</v>
      </c>
      <c r="J117" s="342">
        <f t="shared" si="23"/>
        <v>0</v>
      </c>
      <c r="K117" s="342">
        <f t="shared" si="23"/>
        <v>0</v>
      </c>
      <c r="L117" s="342">
        <f t="shared" si="23"/>
        <v>0</v>
      </c>
      <c r="M117" s="342">
        <f t="shared" si="23"/>
        <v>0</v>
      </c>
      <c r="N117" s="342">
        <f t="shared" si="23"/>
        <v>0</v>
      </c>
      <c r="O117" s="342">
        <f t="shared" si="23"/>
        <v>0</v>
      </c>
      <c r="P117" s="352">
        <f t="shared" si="23"/>
        <v>0</v>
      </c>
      <c r="Q117" s="490">
        <f t="shared" si="11"/>
        <v>0</v>
      </c>
    </row>
    <row r="118" spans="2:17">
      <c r="B118" s="1132"/>
      <c r="C118" s="84" t="s">
        <v>91</v>
      </c>
      <c r="D118" s="85" t="s">
        <v>114</v>
      </c>
      <c r="E118" s="341">
        <f t="shared" ref="E118:P118" si="24">E42</f>
        <v>0</v>
      </c>
      <c r="F118" s="341">
        <f t="shared" si="24"/>
        <v>0</v>
      </c>
      <c r="G118" s="341">
        <f t="shared" si="24"/>
        <v>0</v>
      </c>
      <c r="H118" s="341">
        <f t="shared" si="24"/>
        <v>0</v>
      </c>
      <c r="I118" s="341">
        <f t="shared" si="24"/>
        <v>0</v>
      </c>
      <c r="J118" s="341">
        <f t="shared" si="24"/>
        <v>0</v>
      </c>
      <c r="K118" s="341">
        <f t="shared" si="24"/>
        <v>0</v>
      </c>
      <c r="L118" s="341">
        <f t="shared" si="24"/>
        <v>0</v>
      </c>
      <c r="M118" s="341">
        <f t="shared" si="24"/>
        <v>0</v>
      </c>
      <c r="N118" s="341">
        <f t="shared" si="24"/>
        <v>0</v>
      </c>
      <c r="O118" s="341">
        <f t="shared" si="24"/>
        <v>0</v>
      </c>
      <c r="P118" s="341">
        <f t="shared" si="24"/>
        <v>0</v>
      </c>
      <c r="Q118" s="490">
        <f t="shared" si="11"/>
        <v>0</v>
      </c>
    </row>
    <row r="119" spans="2:17">
      <c r="B119" s="503" t="s">
        <v>29</v>
      </c>
      <c r="C119" s="456" t="s">
        <v>92</v>
      </c>
      <c r="D119" s="87" t="s">
        <v>114</v>
      </c>
      <c r="E119" s="353">
        <f t="shared" ref="E119:P119" si="25">E43</f>
        <v>0</v>
      </c>
      <c r="F119" s="353">
        <f t="shared" si="25"/>
        <v>0</v>
      </c>
      <c r="G119" s="353">
        <f t="shared" si="25"/>
        <v>0</v>
      </c>
      <c r="H119" s="353">
        <f t="shared" si="25"/>
        <v>0</v>
      </c>
      <c r="I119" s="353">
        <f t="shared" si="25"/>
        <v>0</v>
      </c>
      <c r="J119" s="353">
        <f t="shared" si="25"/>
        <v>0</v>
      </c>
      <c r="K119" s="353">
        <f t="shared" si="25"/>
        <v>0</v>
      </c>
      <c r="L119" s="353">
        <f t="shared" si="25"/>
        <v>0</v>
      </c>
      <c r="M119" s="353">
        <f t="shared" si="25"/>
        <v>0</v>
      </c>
      <c r="N119" s="353">
        <f t="shared" si="25"/>
        <v>0</v>
      </c>
      <c r="O119" s="353">
        <f t="shared" si="25"/>
        <v>0</v>
      </c>
      <c r="P119" s="353">
        <f t="shared" si="25"/>
        <v>0</v>
      </c>
      <c r="Q119" s="504">
        <f t="shared" si="11"/>
        <v>0</v>
      </c>
    </row>
    <row r="120" spans="2:17" ht="20.25" customHeight="1">
      <c r="B120" s="1259" t="s">
        <v>115</v>
      </c>
      <c r="C120" s="107" t="s">
        <v>94</v>
      </c>
      <c r="D120" s="108" t="s">
        <v>114</v>
      </c>
      <c r="E120" s="341">
        <f t="shared" ref="E120:P120" si="26">E45</f>
        <v>0</v>
      </c>
      <c r="F120" s="341">
        <f t="shared" si="26"/>
        <v>0</v>
      </c>
      <c r="G120" s="341">
        <f t="shared" si="26"/>
        <v>0</v>
      </c>
      <c r="H120" s="341">
        <f t="shared" si="26"/>
        <v>0</v>
      </c>
      <c r="I120" s="341">
        <f t="shared" si="26"/>
        <v>0</v>
      </c>
      <c r="J120" s="341">
        <f t="shared" si="26"/>
        <v>0</v>
      </c>
      <c r="K120" s="341">
        <f t="shared" si="26"/>
        <v>0</v>
      </c>
      <c r="L120" s="341">
        <f t="shared" si="26"/>
        <v>0</v>
      </c>
      <c r="M120" s="341">
        <f t="shared" si="26"/>
        <v>0</v>
      </c>
      <c r="N120" s="341">
        <f t="shared" si="26"/>
        <v>0</v>
      </c>
      <c r="O120" s="341">
        <f t="shared" si="26"/>
        <v>0</v>
      </c>
      <c r="P120" s="341">
        <f t="shared" si="26"/>
        <v>0</v>
      </c>
      <c r="Q120" s="492">
        <f t="shared" si="11"/>
        <v>0</v>
      </c>
    </row>
    <row r="121" spans="2:17" ht="17.25" thickBot="1">
      <c r="B121" s="1260"/>
      <c r="C121" s="481" t="s">
        <v>95</v>
      </c>
      <c r="D121" s="482" t="s">
        <v>114</v>
      </c>
      <c r="E121" s="505">
        <f t="shared" ref="E121:P121" si="27">E46</f>
        <v>0</v>
      </c>
      <c r="F121" s="505">
        <f t="shared" si="27"/>
        <v>0</v>
      </c>
      <c r="G121" s="505">
        <f t="shared" si="27"/>
        <v>0</v>
      </c>
      <c r="H121" s="505">
        <f t="shared" si="27"/>
        <v>0</v>
      </c>
      <c r="I121" s="505">
        <f t="shared" si="27"/>
        <v>0</v>
      </c>
      <c r="J121" s="505">
        <f t="shared" si="27"/>
        <v>0</v>
      </c>
      <c r="K121" s="505">
        <f t="shared" si="27"/>
        <v>0</v>
      </c>
      <c r="L121" s="505">
        <f t="shared" si="27"/>
        <v>0</v>
      </c>
      <c r="M121" s="505">
        <f t="shared" si="27"/>
        <v>0</v>
      </c>
      <c r="N121" s="505">
        <f t="shared" si="27"/>
        <v>0</v>
      </c>
      <c r="O121" s="505">
        <f t="shared" si="27"/>
        <v>0</v>
      </c>
      <c r="P121" s="505">
        <f t="shared" si="27"/>
        <v>0</v>
      </c>
      <c r="Q121" s="499">
        <f t="shared" si="11"/>
        <v>0</v>
      </c>
    </row>
    <row r="122" spans="2:17">
      <c r="B122" s="754"/>
      <c r="C122" s="115"/>
      <c r="D122" s="115"/>
      <c r="E122" s="755"/>
      <c r="F122" s="755"/>
      <c r="G122" s="755"/>
      <c r="H122" s="755"/>
      <c r="I122" s="755"/>
      <c r="J122" s="755"/>
      <c r="K122" s="755"/>
      <c r="L122" s="755"/>
      <c r="M122" s="755"/>
      <c r="N122" s="755"/>
      <c r="O122" s="755"/>
      <c r="P122" s="755"/>
      <c r="Q122" s="755"/>
    </row>
    <row r="123" spans="2:17" ht="17.25" thickBot="1">
      <c r="B123" s="67" t="s">
        <v>248</v>
      </c>
      <c r="D123" s="68"/>
      <c r="E123" s="66"/>
      <c r="F123" s="68"/>
      <c r="G123" s="68"/>
      <c r="H123" s="68"/>
      <c r="I123" s="68"/>
      <c r="J123" s="68"/>
      <c r="K123" s="103"/>
      <c r="L123" s="68"/>
      <c r="M123" s="104"/>
      <c r="N123" s="104"/>
      <c r="O123" s="68"/>
      <c r="P123" s="68"/>
      <c r="Q123" s="68"/>
    </row>
    <row r="124" spans="2:17">
      <c r="B124" s="1143"/>
      <c r="C124" s="1144"/>
      <c r="D124" s="1145"/>
      <c r="E124" s="506" t="str">
        <f t="shared" ref="E124:P124" si="28">E104</f>
        <v>４月</v>
      </c>
      <c r="F124" s="506" t="str">
        <f t="shared" si="28"/>
        <v>５月</v>
      </c>
      <c r="G124" s="506" t="str">
        <f t="shared" si="28"/>
        <v>６月</v>
      </c>
      <c r="H124" s="506" t="str">
        <f t="shared" si="28"/>
        <v>７月</v>
      </c>
      <c r="I124" s="506" t="str">
        <f t="shared" si="28"/>
        <v>８月</v>
      </c>
      <c r="J124" s="506" t="str">
        <f t="shared" si="28"/>
        <v>９月</v>
      </c>
      <c r="K124" s="506" t="str">
        <f t="shared" si="28"/>
        <v>１０月</v>
      </c>
      <c r="L124" s="506" t="str">
        <f t="shared" si="28"/>
        <v>１１月</v>
      </c>
      <c r="M124" s="506" t="str">
        <f t="shared" si="28"/>
        <v>１２月</v>
      </c>
      <c r="N124" s="506" t="str">
        <f t="shared" si="28"/>
        <v>１月</v>
      </c>
      <c r="O124" s="506" t="str">
        <f t="shared" si="28"/>
        <v>２月</v>
      </c>
      <c r="P124" s="506" t="str">
        <f t="shared" si="28"/>
        <v>３月</v>
      </c>
      <c r="Q124" s="486" t="s">
        <v>44</v>
      </c>
    </row>
    <row r="125" spans="2:17">
      <c r="B125" s="1157" t="s">
        <v>116</v>
      </c>
      <c r="C125" s="75" t="s">
        <v>66</v>
      </c>
      <c r="D125" s="76" t="s">
        <v>114</v>
      </c>
      <c r="E125" s="270">
        <f t="shared" ref="E125:P125" si="29">E105</f>
        <v>0</v>
      </c>
      <c r="F125" s="271">
        <f t="shared" si="29"/>
        <v>0</v>
      </c>
      <c r="G125" s="271">
        <f t="shared" si="29"/>
        <v>0</v>
      </c>
      <c r="H125" s="271">
        <f t="shared" si="29"/>
        <v>0</v>
      </c>
      <c r="I125" s="271">
        <f t="shared" si="29"/>
        <v>0</v>
      </c>
      <c r="J125" s="271">
        <f t="shared" si="29"/>
        <v>0</v>
      </c>
      <c r="K125" s="271">
        <f t="shared" si="29"/>
        <v>0</v>
      </c>
      <c r="L125" s="271">
        <f t="shared" si="29"/>
        <v>0</v>
      </c>
      <c r="M125" s="271">
        <f t="shared" si="29"/>
        <v>0</v>
      </c>
      <c r="N125" s="271">
        <f t="shared" si="29"/>
        <v>0</v>
      </c>
      <c r="O125" s="271">
        <f t="shared" si="29"/>
        <v>0</v>
      </c>
      <c r="P125" s="272">
        <f t="shared" si="29"/>
        <v>0</v>
      </c>
      <c r="Q125" s="487">
        <f t="shared" ref="Q125:Q134" si="30">SUM(E125:P125)</f>
        <v>0</v>
      </c>
    </row>
    <row r="126" spans="2:17">
      <c r="B126" s="1158"/>
      <c r="C126" s="80" t="s">
        <v>68</v>
      </c>
      <c r="D126" s="81" t="s">
        <v>114</v>
      </c>
      <c r="E126" s="266">
        <f t="shared" ref="E126:P126" si="31">E106</f>
        <v>0</v>
      </c>
      <c r="F126" s="273">
        <f t="shared" si="31"/>
        <v>0</v>
      </c>
      <c r="G126" s="273">
        <f t="shared" si="31"/>
        <v>0</v>
      </c>
      <c r="H126" s="273">
        <f t="shared" si="31"/>
        <v>0</v>
      </c>
      <c r="I126" s="273">
        <f t="shared" si="31"/>
        <v>0</v>
      </c>
      <c r="J126" s="273">
        <f t="shared" si="31"/>
        <v>0</v>
      </c>
      <c r="K126" s="273">
        <f t="shared" si="31"/>
        <v>0</v>
      </c>
      <c r="L126" s="273">
        <f t="shared" si="31"/>
        <v>0</v>
      </c>
      <c r="M126" s="273">
        <f t="shared" si="31"/>
        <v>0</v>
      </c>
      <c r="N126" s="273">
        <f t="shared" si="31"/>
        <v>0</v>
      </c>
      <c r="O126" s="273">
        <f t="shared" si="31"/>
        <v>0</v>
      </c>
      <c r="P126" s="274">
        <f t="shared" si="31"/>
        <v>0</v>
      </c>
      <c r="Q126" s="488">
        <f t="shared" si="30"/>
        <v>0</v>
      </c>
    </row>
    <row r="127" spans="2:17">
      <c r="B127" s="1258"/>
      <c r="C127" s="84" t="s">
        <v>69</v>
      </c>
      <c r="D127" s="85" t="s">
        <v>114</v>
      </c>
      <c r="E127" s="275">
        <f t="shared" ref="E127:P127" si="32">E107</f>
        <v>0</v>
      </c>
      <c r="F127" s="276">
        <f t="shared" si="32"/>
        <v>0</v>
      </c>
      <c r="G127" s="276">
        <f t="shared" si="32"/>
        <v>0</v>
      </c>
      <c r="H127" s="276">
        <f t="shared" si="32"/>
        <v>0</v>
      </c>
      <c r="I127" s="276">
        <f t="shared" si="32"/>
        <v>0</v>
      </c>
      <c r="J127" s="276">
        <f t="shared" si="32"/>
        <v>0</v>
      </c>
      <c r="K127" s="276">
        <f t="shared" si="32"/>
        <v>0</v>
      </c>
      <c r="L127" s="276">
        <f t="shared" si="32"/>
        <v>0</v>
      </c>
      <c r="M127" s="276">
        <f t="shared" si="32"/>
        <v>0</v>
      </c>
      <c r="N127" s="276">
        <f t="shared" si="32"/>
        <v>0</v>
      </c>
      <c r="O127" s="276">
        <f t="shared" si="32"/>
        <v>0</v>
      </c>
      <c r="P127" s="277">
        <f t="shared" si="32"/>
        <v>0</v>
      </c>
      <c r="Q127" s="507">
        <f t="shared" si="30"/>
        <v>0</v>
      </c>
    </row>
    <row r="128" spans="2:17">
      <c r="B128" s="455" t="s">
        <v>117</v>
      </c>
      <c r="C128" s="109"/>
      <c r="D128" s="87" t="s">
        <v>118</v>
      </c>
      <c r="E128" s="278">
        <f t="shared" ref="E128:P128" si="33">IF(($Q$125+$Q$126+$Q$127)&lt;&gt;0,ROUND(((E125+E126+E127)/($Q$125+$Q$126+$Q$127))*100,3),0)</f>
        <v>0</v>
      </c>
      <c r="F128" s="279">
        <f t="shared" si="33"/>
        <v>0</v>
      </c>
      <c r="G128" s="280">
        <f t="shared" si="33"/>
        <v>0</v>
      </c>
      <c r="H128" s="279">
        <f t="shared" si="33"/>
        <v>0</v>
      </c>
      <c r="I128" s="279">
        <f t="shared" si="33"/>
        <v>0</v>
      </c>
      <c r="J128" s="279">
        <f t="shared" si="33"/>
        <v>0</v>
      </c>
      <c r="K128" s="279">
        <f t="shared" si="33"/>
        <v>0</v>
      </c>
      <c r="L128" s="279">
        <f t="shared" si="33"/>
        <v>0</v>
      </c>
      <c r="M128" s="279">
        <f t="shared" si="33"/>
        <v>0</v>
      </c>
      <c r="N128" s="279">
        <f t="shared" si="33"/>
        <v>0</v>
      </c>
      <c r="O128" s="279">
        <f t="shared" si="33"/>
        <v>0</v>
      </c>
      <c r="P128" s="281">
        <f t="shared" si="33"/>
        <v>0</v>
      </c>
      <c r="Q128" s="507">
        <f t="shared" si="30"/>
        <v>0</v>
      </c>
    </row>
    <row r="129" spans="2:21">
      <c r="B129" s="1139" t="s">
        <v>119</v>
      </c>
      <c r="C129" s="75" t="s">
        <v>66</v>
      </c>
      <c r="D129" s="76" t="s">
        <v>118</v>
      </c>
      <c r="E129" s="282">
        <f t="shared" ref="E129:P129" si="34">IF(E$128=0,0,E125/SUM(E$125:E$127)*100)</f>
        <v>0</v>
      </c>
      <c r="F129" s="283">
        <f t="shared" si="34"/>
        <v>0</v>
      </c>
      <c r="G129" s="284">
        <f t="shared" si="34"/>
        <v>0</v>
      </c>
      <c r="H129" s="283">
        <f t="shared" si="34"/>
        <v>0</v>
      </c>
      <c r="I129" s="283">
        <f t="shared" si="34"/>
        <v>0</v>
      </c>
      <c r="J129" s="283">
        <f t="shared" si="34"/>
        <v>0</v>
      </c>
      <c r="K129" s="283">
        <f t="shared" si="34"/>
        <v>0</v>
      </c>
      <c r="L129" s="283">
        <f t="shared" si="34"/>
        <v>0</v>
      </c>
      <c r="M129" s="283">
        <f t="shared" si="34"/>
        <v>0</v>
      </c>
      <c r="N129" s="283">
        <f t="shared" si="34"/>
        <v>0</v>
      </c>
      <c r="O129" s="283">
        <f t="shared" si="34"/>
        <v>0</v>
      </c>
      <c r="P129" s="285">
        <f t="shared" si="34"/>
        <v>0</v>
      </c>
      <c r="Q129" s="1253"/>
    </row>
    <row r="130" spans="2:21">
      <c r="B130" s="1131"/>
      <c r="C130" s="80" t="s">
        <v>68</v>
      </c>
      <c r="D130" s="81" t="s">
        <v>118</v>
      </c>
      <c r="E130" s="286">
        <f t="shared" ref="E130:P131" si="35">IF(E$128=0,0,E126/SUM(E$125:E$127)*100)</f>
        <v>0</v>
      </c>
      <c r="F130" s="287">
        <f t="shared" si="35"/>
        <v>0</v>
      </c>
      <c r="G130" s="288">
        <f t="shared" si="35"/>
        <v>0</v>
      </c>
      <c r="H130" s="287">
        <f t="shared" si="35"/>
        <v>0</v>
      </c>
      <c r="I130" s="287">
        <f t="shared" si="35"/>
        <v>0</v>
      </c>
      <c r="J130" s="287">
        <f t="shared" si="35"/>
        <v>0</v>
      </c>
      <c r="K130" s="287">
        <f t="shared" si="35"/>
        <v>0</v>
      </c>
      <c r="L130" s="287">
        <f t="shared" si="35"/>
        <v>0</v>
      </c>
      <c r="M130" s="287">
        <f t="shared" si="35"/>
        <v>0</v>
      </c>
      <c r="N130" s="287">
        <f t="shared" si="35"/>
        <v>0</v>
      </c>
      <c r="O130" s="287">
        <f t="shared" si="35"/>
        <v>0</v>
      </c>
      <c r="P130" s="289">
        <f t="shared" si="35"/>
        <v>0</v>
      </c>
      <c r="Q130" s="1254"/>
    </row>
    <row r="131" spans="2:21">
      <c r="B131" s="1132"/>
      <c r="C131" s="84" t="s">
        <v>69</v>
      </c>
      <c r="D131" s="85" t="s">
        <v>118</v>
      </c>
      <c r="E131" s="290">
        <f t="shared" si="35"/>
        <v>0</v>
      </c>
      <c r="F131" s="291">
        <f t="shared" si="35"/>
        <v>0</v>
      </c>
      <c r="G131" s="292">
        <f t="shared" si="35"/>
        <v>0</v>
      </c>
      <c r="H131" s="291">
        <f t="shared" si="35"/>
        <v>0</v>
      </c>
      <c r="I131" s="291">
        <f t="shared" si="35"/>
        <v>0</v>
      </c>
      <c r="J131" s="291">
        <f t="shared" si="35"/>
        <v>0</v>
      </c>
      <c r="K131" s="291">
        <f t="shared" si="35"/>
        <v>0</v>
      </c>
      <c r="L131" s="291">
        <f t="shared" si="35"/>
        <v>0</v>
      </c>
      <c r="M131" s="291">
        <f t="shared" si="35"/>
        <v>0</v>
      </c>
      <c r="N131" s="291">
        <f t="shared" si="35"/>
        <v>0</v>
      </c>
      <c r="O131" s="291">
        <f t="shared" si="35"/>
        <v>0</v>
      </c>
      <c r="P131" s="293">
        <f t="shared" si="35"/>
        <v>0</v>
      </c>
      <c r="Q131" s="1255"/>
    </row>
    <row r="132" spans="2:21">
      <c r="B132" s="1162" t="s">
        <v>120</v>
      </c>
      <c r="C132" s="75" t="s">
        <v>66</v>
      </c>
      <c r="D132" s="76" t="s">
        <v>114</v>
      </c>
      <c r="E132" s="354">
        <f>E125-(E116+E119+E120)*E129/100</f>
        <v>0</v>
      </c>
      <c r="F132" s="355">
        <f>F125-(F116+F119+F120)*F129/100</f>
        <v>0</v>
      </c>
      <c r="G132" s="355">
        <f t="shared" ref="G132:P132" si="36">G125-(G116+G119+G120)*G129/100</f>
        <v>0</v>
      </c>
      <c r="H132" s="355">
        <f t="shared" si="36"/>
        <v>0</v>
      </c>
      <c r="I132" s="355">
        <f t="shared" si="36"/>
        <v>0</v>
      </c>
      <c r="J132" s="355">
        <f t="shared" si="36"/>
        <v>0</v>
      </c>
      <c r="K132" s="355">
        <f t="shared" si="36"/>
        <v>0</v>
      </c>
      <c r="L132" s="355">
        <f t="shared" si="36"/>
        <v>0</v>
      </c>
      <c r="M132" s="355">
        <f t="shared" si="36"/>
        <v>0</v>
      </c>
      <c r="N132" s="355">
        <f t="shared" si="36"/>
        <v>0</v>
      </c>
      <c r="O132" s="355">
        <f t="shared" si="36"/>
        <v>0</v>
      </c>
      <c r="P132" s="355">
        <f t="shared" si="36"/>
        <v>0</v>
      </c>
      <c r="Q132" s="508">
        <f t="shared" si="30"/>
        <v>0</v>
      </c>
    </row>
    <row r="133" spans="2:21">
      <c r="B133" s="1073"/>
      <c r="C133" s="80" t="s">
        <v>68</v>
      </c>
      <c r="D133" s="81" t="s">
        <v>114</v>
      </c>
      <c r="E133" s="356">
        <f>E126-(E116+E119+E120)*E130/100</f>
        <v>0</v>
      </c>
      <c r="F133" s="357">
        <f>F126-(F116+F119+F120)*F130/100</f>
        <v>0</v>
      </c>
      <c r="G133" s="357">
        <f t="shared" ref="G133:P133" si="37">G126-(G116+G119+G120)*G130/100</f>
        <v>0</v>
      </c>
      <c r="H133" s="357">
        <f t="shared" si="37"/>
        <v>0</v>
      </c>
      <c r="I133" s="357">
        <f t="shared" si="37"/>
        <v>0</v>
      </c>
      <c r="J133" s="357">
        <f t="shared" si="37"/>
        <v>0</v>
      </c>
      <c r="K133" s="357">
        <f t="shared" si="37"/>
        <v>0</v>
      </c>
      <c r="L133" s="357">
        <f t="shared" si="37"/>
        <v>0</v>
      </c>
      <c r="M133" s="357">
        <f t="shared" si="37"/>
        <v>0</v>
      </c>
      <c r="N133" s="357">
        <f t="shared" si="37"/>
        <v>0</v>
      </c>
      <c r="O133" s="357">
        <f t="shared" si="37"/>
        <v>0</v>
      </c>
      <c r="P133" s="357">
        <f t="shared" si="37"/>
        <v>0</v>
      </c>
      <c r="Q133" s="509">
        <f t="shared" si="30"/>
        <v>0</v>
      </c>
    </row>
    <row r="134" spans="2:21" ht="17.25" thickBot="1">
      <c r="B134" s="1256"/>
      <c r="C134" s="481" t="s">
        <v>69</v>
      </c>
      <c r="D134" s="482" t="s">
        <v>114</v>
      </c>
      <c r="E134" s="510">
        <f>E127-(E116+E119+E120)*E131/100</f>
        <v>0</v>
      </c>
      <c r="F134" s="511">
        <f>F127-(F116+F119+F120)*F131/100</f>
        <v>0</v>
      </c>
      <c r="G134" s="511">
        <f t="shared" ref="G134:P134" si="38">G127-(G116+G119+G120)*G131/100</f>
        <v>0</v>
      </c>
      <c r="H134" s="511">
        <f t="shared" si="38"/>
        <v>0</v>
      </c>
      <c r="I134" s="511">
        <f t="shared" si="38"/>
        <v>0</v>
      </c>
      <c r="J134" s="511">
        <f t="shared" si="38"/>
        <v>0</v>
      </c>
      <c r="K134" s="511">
        <f t="shared" si="38"/>
        <v>0</v>
      </c>
      <c r="L134" s="511">
        <f t="shared" si="38"/>
        <v>0</v>
      </c>
      <c r="M134" s="511">
        <f t="shared" si="38"/>
        <v>0</v>
      </c>
      <c r="N134" s="511">
        <f t="shared" si="38"/>
        <v>0</v>
      </c>
      <c r="O134" s="511">
        <f t="shared" si="38"/>
        <v>0</v>
      </c>
      <c r="P134" s="511">
        <f t="shared" si="38"/>
        <v>0</v>
      </c>
      <c r="Q134" s="512">
        <f t="shared" si="30"/>
        <v>0</v>
      </c>
    </row>
    <row r="135" spans="2:21" ht="17.25" thickBot="1">
      <c r="B135" s="67" t="s">
        <v>249</v>
      </c>
      <c r="D135" s="68"/>
      <c r="E135" s="66"/>
      <c r="F135" s="68"/>
      <c r="G135" s="68"/>
      <c r="H135" s="68"/>
      <c r="I135" s="68"/>
      <c r="J135" s="68"/>
      <c r="K135" s="103"/>
      <c r="L135" s="68"/>
      <c r="M135" s="104"/>
      <c r="N135" s="104"/>
      <c r="O135" s="68"/>
      <c r="P135" s="68"/>
      <c r="Q135" s="68"/>
      <c r="U135" s="721">
        <f>事業報告書!$J$10</f>
        <v>0</v>
      </c>
    </row>
    <row r="136" spans="2:21">
      <c r="B136" s="1143"/>
      <c r="C136" s="1144"/>
      <c r="D136" s="1145"/>
      <c r="E136" s="506" t="str">
        <f>E124</f>
        <v>４月</v>
      </c>
      <c r="F136" s="506" t="str">
        <f t="shared" ref="F136:P136" si="39">F124</f>
        <v>５月</v>
      </c>
      <c r="G136" s="506" t="str">
        <f t="shared" si="39"/>
        <v>６月</v>
      </c>
      <c r="H136" s="506" t="str">
        <f t="shared" si="39"/>
        <v>７月</v>
      </c>
      <c r="I136" s="506" t="str">
        <f t="shared" si="39"/>
        <v>８月</v>
      </c>
      <c r="J136" s="506" t="str">
        <f t="shared" si="39"/>
        <v>９月</v>
      </c>
      <c r="K136" s="506" t="str">
        <f t="shared" si="39"/>
        <v>１０月</v>
      </c>
      <c r="L136" s="506" t="str">
        <f t="shared" si="39"/>
        <v>１１月</v>
      </c>
      <c r="M136" s="506" t="str">
        <f t="shared" si="39"/>
        <v>１２月</v>
      </c>
      <c r="N136" s="506" t="str">
        <f t="shared" si="39"/>
        <v>１月</v>
      </c>
      <c r="O136" s="506" t="str">
        <f t="shared" si="39"/>
        <v>２月</v>
      </c>
      <c r="P136" s="506" t="str">
        <f t="shared" si="39"/>
        <v>３月</v>
      </c>
      <c r="Q136" s="486" t="s">
        <v>44</v>
      </c>
    </row>
    <row r="137" spans="2:21">
      <c r="B137" s="1162" t="s">
        <v>121</v>
      </c>
      <c r="C137" s="75" t="s">
        <v>66</v>
      </c>
      <c r="D137" s="76" t="s">
        <v>108</v>
      </c>
      <c r="E137" s="184">
        <f t="shared" ref="E137:P137" si="40">E132*$E$169</f>
        <v>0</v>
      </c>
      <c r="F137" s="184">
        <f t="shared" si="40"/>
        <v>0</v>
      </c>
      <c r="G137" s="184">
        <f t="shared" si="40"/>
        <v>0</v>
      </c>
      <c r="H137" s="184">
        <f t="shared" si="40"/>
        <v>0</v>
      </c>
      <c r="I137" s="184">
        <f t="shared" si="40"/>
        <v>0</v>
      </c>
      <c r="J137" s="184">
        <f t="shared" si="40"/>
        <v>0</v>
      </c>
      <c r="K137" s="184">
        <f t="shared" si="40"/>
        <v>0</v>
      </c>
      <c r="L137" s="184">
        <f t="shared" si="40"/>
        <v>0</v>
      </c>
      <c r="M137" s="184">
        <f t="shared" si="40"/>
        <v>0</v>
      </c>
      <c r="N137" s="184">
        <f t="shared" si="40"/>
        <v>0</v>
      </c>
      <c r="O137" s="184">
        <f t="shared" si="40"/>
        <v>0</v>
      </c>
      <c r="P137" s="184">
        <f t="shared" si="40"/>
        <v>0</v>
      </c>
      <c r="Q137" s="513">
        <f t="shared" ref="Q137:Q154" si="41">SUM(E137:P137)</f>
        <v>0</v>
      </c>
    </row>
    <row r="138" spans="2:21">
      <c r="B138" s="1163"/>
      <c r="C138" s="80" t="s">
        <v>68</v>
      </c>
      <c r="D138" s="81" t="s">
        <v>108</v>
      </c>
      <c r="E138" s="185">
        <f>E133*$F$169</f>
        <v>0</v>
      </c>
      <c r="F138" s="185">
        <f t="shared" ref="F138:P138" si="42">F133*$F$169</f>
        <v>0</v>
      </c>
      <c r="G138" s="185">
        <f t="shared" si="42"/>
        <v>0</v>
      </c>
      <c r="H138" s="185">
        <f t="shared" si="42"/>
        <v>0</v>
      </c>
      <c r="I138" s="185">
        <f t="shared" si="42"/>
        <v>0</v>
      </c>
      <c r="J138" s="185">
        <f t="shared" si="42"/>
        <v>0</v>
      </c>
      <c r="K138" s="185">
        <f t="shared" si="42"/>
        <v>0</v>
      </c>
      <c r="L138" s="185">
        <f t="shared" si="42"/>
        <v>0</v>
      </c>
      <c r="M138" s="185">
        <f t="shared" si="42"/>
        <v>0</v>
      </c>
      <c r="N138" s="185">
        <f t="shared" si="42"/>
        <v>0</v>
      </c>
      <c r="O138" s="185">
        <f t="shared" si="42"/>
        <v>0</v>
      </c>
      <c r="P138" s="186">
        <f t="shared" si="42"/>
        <v>0</v>
      </c>
      <c r="Q138" s="514">
        <f t="shared" si="41"/>
        <v>0</v>
      </c>
    </row>
    <row r="139" spans="2:21">
      <c r="B139" s="1164"/>
      <c r="C139" s="84" t="s">
        <v>69</v>
      </c>
      <c r="D139" s="85" t="s">
        <v>108</v>
      </c>
      <c r="E139" s="187">
        <f>E134*$G$169</f>
        <v>0</v>
      </c>
      <c r="F139" s="187">
        <f t="shared" ref="F139:P139" si="43">F134*$G$169</f>
        <v>0</v>
      </c>
      <c r="G139" s="187">
        <f t="shared" si="43"/>
        <v>0</v>
      </c>
      <c r="H139" s="187">
        <f t="shared" si="43"/>
        <v>0</v>
      </c>
      <c r="I139" s="187">
        <f t="shared" si="43"/>
        <v>0</v>
      </c>
      <c r="J139" s="187">
        <f t="shared" si="43"/>
        <v>0</v>
      </c>
      <c r="K139" s="187">
        <f t="shared" si="43"/>
        <v>0</v>
      </c>
      <c r="L139" s="187">
        <f t="shared" si="43"/>
        <v>0</v>
      </c>
      <c r="M139" s="187">
        <f t="shared" si="43"/>
        <v>0</v>
      </c>
      <c r="N139" s="187">
        <f t="shared" si="43"/>
        <v>0</v>
      </c>
      <c r="O139" s="187">
        <f t="shared" si="43"/>
        <v>0</v>
      </c>
      <c r="P139" s="187">
        <f t="shared" si="43"/>
        <v>0</v>
      </c>
      <c r="Q139" s="515">
        <f t="shared" si="41"/>
        <v>0</v>
      </c>
    </row>
    <row r="140" spans="2:21">
      <c r="B140" s="1146" t="s">
        <v>110</v>
      </c>
      <c r="C140" s="75" t="s">
        <v>273</v>
      </c>
      <c r="D140" s="76" t="s">
        <v>108</v>
      </c>
      <c r="E140" s="188">
        <f t="shared" ref="E140:P140" si="44">E108*$H$169</f>
        <v>0</v>
      </c>
      <c r="F140" s="188">
        <f t="shared" si="44"/>
        <v>0</v>
      </c>
      <c r="G140" s="188">
        <f t="shared" si="44"/>
        <v>0</v>
      </c>
      <c r="H140" s="188">
        <f t="shared" si="44"/>
        <v>0</v>
      </c>
      <c r="I140" s="188">
        <f t="shared" si="44"/>
        <v>0</v>
      </c>
      <c r="J140" s="188">
        <f t="shared" si="44"/>
        <v>0</v>
      </c>
      <c r="K140" s="188">
        <f t="shared" si="44"/>
        <v>0</v>
      </c>
      <c r="L140" s="188">
        <f t="shared" si="44"/>
        <v>0</v>
      </c>
      <c r="M140" s="188">
        <f t="shared" si="44"/>
        <v>0</v>
      </c>
      <c r="N140" s="188">
        <f t="shared" si="44"/>
        <v>0</v>
      </c>
      <c r="O140" s="188">
        <f t="shared" si="44"/>
        <v>0</v>
      </c>
      <c r="P140" s="188">
        <f t="shared" si="44"/>
        <v>0</v>
      </c>
      <c r="Q140" s="513">
        <f t="shared" si="41"/>
        <v>0</v>
      </c>
    </row>
    <row r="141" spans="2:21">
      <c r="B141" s="1159"/>
      <c r="C141" s="84" t="s">
        <v>75</v>
      </c>
      <c r="D141" s="85" t="s">
        <v>108</v>
      </c>
      <c r="E141" s="189">
        <f>E109/$K$13*$I$169</f>
        <v>0</v>
      </c>
      <c r="F141" s="189">
        <f>F109/$K$13*$I$169</f>
        <v>0</v>
      </c>
      <c r="G141" s="189">
        <f t="shared" ref="G141:P141" si="45">G109/$K$13*$I$169</f>
        <v>0</v>
      </c>
      <c r="H141" s="189">
        <f t="shared" si="45"/>
        <v>0</v>
      </c>
      <c r="I141" s="189">
        <f t="shared" si="45"/>
        <v>0</v>
      </c>
      <c r="J141" s="189">
        <f t="shared" si="45"/>
        <v>0</v>
      </c>
      <c r="K141" s="189">
        <f t="shared" si="45"/>
        <v>0</v>
      </c>
      <c r="L141" s="189">
        <f t="shared" si="45"/>
        <v>0</v>
      </c>
      <c r="M141" s="189">
        <f t="shared" si="45"/>
        <v>0</v>
      </c>
      <c r="N141" s="189">
        <f t="shared" si="45"/>
        <v>0</v>
      </c>
      <c r="O141" s="189">
        <f t="shared" si="45"/>
        <v>0</v>
      </c>
      <c r="P141" s="189">
        <f t="shared" si="45"/>
        <v>0</v>
      </c>
      <c r="Q141" s="515">
        <f t="shared" si="41"/>
        <v>0</v>
      </c>
    </row>
    <row r="142" spans="2:21">
      <c r="B142" s="1146" t="s">
        <v>111</v>
      </c>
      <c r="C142" s="107" t="s">
        <v>269</v>
      </c>
      <c r="D142" s="76" t="s">
        <v>108</v>
      </c>
      <c r="E142" s="188">
        <f t="shared" ref="E142:P142" si="46">E110*$J$169</f>
        <v>0</v>
      </c>
      <c r="F142" s="188">
        <f t="shared" si="46"/>
        <v>0</v>
      </c>
      <c r="G142" s="188">
        <f t="shared" si="46"/>
        <v>0</v>
      </c>
      <c r="H142" s="188">
        <f t="shared" si="46"/>
        <v>0</v>
      </c>
      <c r="I142" s="188">
        <f t="shared" si="46"/>
        <v>0</v>
      </c>
      <c r="J142" s="188">
        <f t="shared" si="46"/>
        <v>0</v>
      </c>
      <c r="K142" s="188">
        <f t="shared" si="46"/>
        <v>0</v>
      </c>
      <c r="L142" s="188">
        <f t="shared" si="46"/>
        <v>0</v>
      </c>
      <c r="M142" s="188">
        <f t="shared" si="46"/>
        <v>0</v>
      </c>
      <c r="N142" s="188">
        <f t="shared" si="46"/>
        <v>0</v>
      </c>
      <c r="O142" s="188">
        <f t="shared" si="46"/>
        <v>0</v>
      </c>
      <c r="P142" s="188">
        <f t="shared" si="46"/>
        <v>0</v>
      </c>
      <c r="Q142" s="513">
        <f t="shared" si="41"/>
        <v>0</v>
      </c>
    </row>
    <row r="143" spans="2:21">
      <c r="B143" s="1147"/>
      <c r="C143" s="174" t="s">
        <v>268</v>
      </c>
      <c r="D143" s="175" t="s">
        <v>108</v>
      </c>
      <c r="E143" s="190">
        <f>E111*$K$169</f>
        <v>0</v>
      </c>
      <c r="F143" s="190">
        <f t="shared" ref="F143:P143" si="47">F111*$K$169</f>
        <v>0</v>
      </c>
      <c r="G143" s="190">
        <f t="shared" si="47"/>
        <v>0</v>
      </c>
      <c r="H143" s="190">
        <f t="shared" si="47"/>
        <v>0</v>
      </c>
      <c r="I143" s="190">
        <f t="shared" si="47"/>
        <v>0</v>
      </c>
      <c r="J143" s="190">
        <f t="shared" si="47"/>
        <v>0</v>
      </c>
      <c r="K143" s="190">
        <f t="shared" si="47"/>
        <v>0</v>
      </c>
      <c r="L143" s="190">
        <f t="shared" si="47"/>
        <v>0</v>
      </c>
      <c r="M143" s="190">
        <f t="shared" si="47"/>
        <v>0</v>
      </c>
      <c r="N143" s="190">
        <f t="shared" si="47"/>
        <v>0</v>
      </c>
      <c r="O143" s="190">
        <f t="shared" si="47"/>
        <v>0</v>
      </c>
      <c r="P143" s="190">
        <f t="shared" si="47"/>
        <v>0</v>
      </c>
      <c r="Q143" s="516">
        <f>SUM(E143:P143)</f>
        <v>0</v>
      </c>
    </row>
    <row r="144" spans="2:21">
      <c r="B144" s="1159"/>
      <c r="C144" s="84" t="s">
        <v>81</v>
      </c>
      <c r="D144" s="85" t="s">
        <v>108</v>
      </c>
      <c r="E144" s="189">
        <f t="shared" ref="E144:P144" si="48">E112*$L$169</f>
        <v>0</v>
      </c>
      <c r="F144" s="189">
        <f t="shared" si="48"/>
        <v>0</v>
      </c>
      <c r="G144" s="189">
        <f t="shared" si="48"/>
        <v>0</v>
      </c>
      <c r="H144" s="189">
        <f t="shared" si="48"/>
        <v>0</v>
      </c>
      <c r="I144" s="189">
        <f t="shared" si="48"/>
        <v>0</v>
      </c>
      <c r="J144" s="189">
        <f t="shared" si="48"/>
        <v>0</v>
      </c>
      <c r="K144" s="189">
        <f t="shared" si="48"/>
        <v>0</v>
      </c>
      <c r="L144" s="189">
        <f t="shared" si="48"/>
        <v>0</v>
      </c>
      <c r="M144" s="189">
        <f t="shared" si="48"/>
        <v>0</v>
      </c>
      <c r="N144" s="189">
        <f t="shared" si="48"/>
        <v>0</v>
      </c>
      <c r="O144" s="189">
        <f t="shared" si="48"/>
        <v>0</v>
      </c>
      <c r="P144" s="189">
        <f t="shared" si="48"/>
        <v>0</v>
      </c>
      <c r="Q144" s="515">
        <f t="shared" si="41"/>
        <v>0</v>
      </c>
    </row>
    <row r="145" spans="2:18">
      <c r="B145" s="1146" t="s">
        <v>107</v>
      </c>
      <c r="C145" s="75" t="s">
        <v>83</v>
      </c>
      <c r="D145" s="76" t="s">
        <v>108</v>
      </c>
      <c r="E145" s="188">
        <f t="shared" ref="E145:P145" si="49">IF($M$169="",0,E113*$M$169)</f>
        <v>0</v>
      </c>
      <c r="F145" s="188">
        <f t="shared" si="49"/>
        <v>0</v>
      </c>
      <c r="G145" s="188">
        <f t="shared" si="49"/>
        <v>0</v>
      </c>
      <c r="H145" s="188">
        <f t="shared" si="49"/>
        <v>0</v>
      </c>
      <c r="I145" s="188">
        <f t="shared" si="49"/>
        <v>0</v>
      </c>
      <c r="J145" s="188">
        <f t="shared" si="49"/>
        <v>0</v>
      </c>
      <c r="K145" s="188">
        <f t="shared" si="49"/>
        <v>0</v>
      </c>
      <c r="L145" s="188">
        <f t="shared" si="49"/>
        <v>0</v>
      </c>
      <c r="M145" s="188">
        <f t="shared" si="49"/>
        <v>0</v>
      </c>
      <c r="N145" s="188">
        <f t="shared" si="49"/>
        <v>0</v>
      </c>
      <c r="O145" s="188">
        <f t="shared" si="49"/>
        <v>0</v>
      </c>
      <c r="P145" s="188">
        <f t="shared" si="49"/>
        <v>0</v>
      </c>
      <c r="Q145" s="513">
        <f t="shared" si="41"/>
        <v>0</v>
      </c>
    </row>
    <row r="146" spans="2:18">
      <c r="B146" s="1147"/>
      <c r="C146" s="174" t="str">
        <f>C32</f>
        <v>その他1</v>
      </c>
      <c r="D146" s="175" t="s">
        <v>108</v>
      </c>
      <c r="E146" s="190">
        <f>IF($N$169="",0,E114*$N$169)</f>
        <v>0</v>
      </c>
      <c r="F146" s="190">
        <f t="shared" ref="F146:P146" si="50">IF($N$169="",0,F114*$N$169)</f>
        <v>0</v>
      </c>
      <c r="G146" s="190">
        <f t="shared" si="50"/>
        <v>0</v>
      </c>
      <c r="H146" s="190">
        <f t="shared" si="50"/>
        <v>0</v>
      </c>
      <c r="I146" s="190">
        <f t="shared" si="50"/>
        <v>0</v>
      </c>
      <c r="J146" s="190">
        <f t="shared" si="50"/>
        <v>0</v>
      </c>
      <c r="K146" s="190">
        <f t="shared" si="50"/>
        <v>0</v>
      </c>
      <c r="L146" s="190">
        <f t="shared" si="50"/>
        <v>0</v>
      </c>
      <c r="M146" s="190">
        <f t="shared" si="50"/>
        <v>0</v>
      </c>
      <c r="N146" s="190">
        <f t="shared" si="50"/>
        <v>0</v>
      </c>
      <c r="O146" s="190">
        <f t="shared" si="50"/>
        <v>0</v>
      </c>
      <c r="P146" s="190">
        <f t="shared" si="50"/>
        <v>0</v>
      </c>
      <c r="Q146" s="516">
        <f>SUM(E146:P146)</f>
        <v>0</v>
      </c>
    </row>
    <row r="147" spans="2:18">
      <c r="B147" s="1159"/>
      <c r="C147" s="84" t="str">
        <f>C33</f>
        <v>その他2</v>
      </c>
      <c r="D147" s="85" t="s">
        <v>108</v>
      </c>
      <c r="E147" s="189">
        <f>IF($O$169="",0,E115*$O$169)</f>
        <v>0</v>
      </c>
      <c r="F147" s="189">
        <f t="shared" ref="F147:P147" si="51">IF($O$169="",0,F115*$O$169)</f>
        <v>0</v>
      </c>
      <c r="G147" s="189">
        <f t="shared" si="51"/>
        <v>0</v>
      </c>
      <c r="H147" s="189">
        <f t="shared" si="51"/>
        <v>0</v>
      </c>
      <c r="I147" s="189">
        <f t="shared" si="51"/>
        <v>0</v>
      </c>
      <c r="J147" s="189">
        <f t="shared" si="51"/>
        <v>0</v>
      </c>
      <c r="K147" s="189">
        <f t="shared" si="51"/>
        <v>0</v>
      </c>
      <c r="L147" s="189">
        <f t="shared" si="51"/>
        <v>0</v>
      </c>
      <c r="M147" s="189">
        <f t="shared" si="51"/>
        <v>0</v>
      </c>
      <c r="N147" s="189">
        <f t="shared" si="51"/>
        <v>0</v>
      </c>
      <c r="O147" s="189">
        <f t="shared" si="51"/>
        <v>0</v>
      </c>
      <c r="P147" s="189">
        <f t="shared" si="51"/>
        <v>0</v>
      </c>
      <c r="Q147" s="515">
        <f t="shared" si="41"/>
        <v>0</v>
      </c>
    </row>
    <row r="148" spans="2:18">
      <c r="B148" s="1133" t="s">
        <v>123</v>
      </c>
      <c r="C148" s="1134"/>
      <c r="D148" s="87" t="s">
        <v>108</v>
      </c>
      <c r="E148" s="191">
        <f>SUM(E137:E147)</f>
        <v>0</v>
      </c>
      <c r="F148" s="192">
        <f t="shared" ref="F148:P148" si="52">SUM(F137:F147)</f>
        <v>0</v>
      </c>
      <c r="G148" s="193">
        <f t="shared" si="52"/>
        <v>0</v>
      </c>
      <c r="H148" s="192">
        <f t="shared" si="52"/>
        <v>0</v>
      </c>
      <c r="I148" s="192">
        <f t="shared" si="52"/>
        <v>0</v>
      </c>
      <c r="J148" s="192">
        <f t="shared" si="52"/>
        <v>0</v>
      </c>
      <c r="K148" s="192">
        <f t="shared" si="52"/>
        <v>0</v>
      </c>
      <c r="L148" s="192">
        <f t="shared" si="52"/>
        <v>0</v>
      </c>
      <c r="M148" s="192">
        <f t="shared" si="52"/>
        <v>0</v>
      </c>
      <c r="N148" s="192">
        <f t="shared" si="52"/>
        <v>0</v>
      </c>
      <c r="O148" s="192">
        <f t="shared" si="52"/>
        <v>0</v>
      </c>
      <c r="P148" s="194">
        <f t="shared" si="52"/>
        <v>0</v>
      </c>
      <c r="Q148" s="513">
        <f t="shared" si="41"/>
        <v>0</v>
      </c>
    </row>
    <row r="149" spans="2:18">
      <c r="B149" s="1241" t="s">
        <v>562</v>
      </c>
      <c r="C149" s="1242"/>
      <c r="D149" s="87" t="s">
        <v>108</v>
      </c>
      <c r="E149" s="195">
        <f>E118*$R$42+E120*$R$45+E121*$R$46</f>
        <v>0</v>
      </c>
      <c r="F149" s="195">
        <f t="shared" ref="F149:P149" si="53">F118*$R$42+F120*$R$45+F121*$R$46</f>
        <v>0</v>
      </c>
      <c r="G149" s="195">
        <f t="shared" si="53"/>
        <v>0</v>
      </c>
      <c r="H149" s="195">
        <f t="shared" si="53"/>
        <v>0</v>
      </c>
      <c r="I149" s="195">
        <f t="shared" si="53"/>
        <v>0</v>
      </c>
      <c r="J149" s="195">
        <f t="shared" si="53"/>
        <v>0</v>
      </c>
      <c r="K149" s="195">
        <f t="shared" si="53"/>
        <v>0</v>
      </c>
      <c r="L149" s="195">
        <f t="shared" si="53"/>
        <v>0</v>
      </c>
      <c r="M149" s="195">
        <f t="shared" si="53"/>
        <v>0</v>
      </c>
      <c r="N149" s="195">
        <f t="shared" si="53"/>
        <v>0</v>
      </c>
      <c r="O149" s="195">
        <f t="shared" si="53"/>
        <v>0</v>
      </c>
      <c r="P149" s="195">
        <f t="shared" si="53"/>
        <v>0</v>
      </c>
      <c r="Q149" s="513">
        <f t="shared" si="41"/>
        <v>0</v>
      </c>
    </row>
    <row r="150" spans="2:18" ht="20.25" customHeight="1">
      <c r="B150" s="1261" t="s">
        <v>137</v>
      </c>
      <c r="C150" s="970" t="s">
        <v>561</v>
      </c>
      <c r="D150" s="76" t="s">
        <v>108</v>
      </c>
      <c r="E150" s="188">
        <f>E119*$R$43</f>
        <v>0</v>
      </c>
      <c r="F150" s="188">
        <f t="shared" ref="F150:P150" si="54">F119*$R$43</f>
        <v>0</v>
      </c>
      <c r="G150" s="188">
        <f t="shared" si="54"/>
        <v>0</v>
      </c>
      <c r="H150" s="188">
        <f t="shared" si="54"/>
        <v>0</v>
      </c>
      <c r="I150" s="188">
        <f t="shared" si="54"/>
        <v>0</v>
      </c>
      <c r="J150" s="188">
        <f t="shared" si="54"/>
        <v>0</v>
      </c>
      <c r="K150" s="188">
        <f t="shared" si="54"/>
        <v>0</v>
      </c>
      <c r="L150" s="188">
        <f t="shared" si="54"/>
        <v>0</v>
      </c>
      <c r="M150" s="188">
        <f t="shared" si="54"/>
        <v>0</v>
      </c>
      <c r="N150" s="188">
        <f t="shared" si="54"/>
        <v>0</v>
      </c>
      <c r="O150" s="188">
        <f t="shared" si="54"/>
        <v>0</v>
      </c>
      <c r="P150" s="188">
        <f t="shared" si="54"/>
        <v>0</v>
      </c>
      <c r="Q150" s="513">
        <f t="shared" si="41"/>
        <v>0</v>
      </c>
    </row>
    <row r="151" spans="2:18" ht="20.25" customHeight="1">
      <c r="B151" s="1073"/>
      <c r="C151" s="971" t="s">
        <v>559</v>
      </c>
      <c r="D151" s="81" t="s">
        <v>108</v>
      </c>
      <c r="E151" s="185">
        <f>E44</f>
        <v>0</v>
      </c>
      <c r="F151" s="185">
        <f t="shared" ref="F151:P151" si="55">F44</f>
        <v>0</v>
      </c>
      <c r="G151" s="185">
        <f t="shared" si="55"/>
        <v>0</v>
      </c>
      <c r="H151" s="185">
        <f t="shared" si="55"/>
        <v>0</v>
      </c>
      <c r="I151" s="185">
        <f t="shared" si="55"/>
        <v>0</v>
      </c>
      <c r="J151" s="185">
        <f t="shared" si="55"/>
        <v>0</v>
      </c>
      <c r="K151" s="185">
        <f t="shared" si="55"/>
        <v>0</v>
      </c>
      <c r="L151" s="185">
        <f t="shared" si="55"/>
        <v>0</v>
      </c>
      <c r="M151" s="185">
        <f t="shared" si="55"/>
        <v>0</v>
      </c>
      <c r="N151" s="185">
        <f t="shared" si="55"/>
        <v>0</v>
      </c>
      <c r="O151" s="185">
        <f t="shared" si="55"/>
        <v>0</v>
      </c>
      <c r="P151" s="185">
        <f t="shared" si="55"/>
        <v>0</v>
      </c>
      <c r="Q151" s="514">
        <f t="shared" si="41"/>
        <v>0</v>
      </c>
    </row>
    <row r="152" spans="2:18" ht="20.25" customHeight="1">
      <c r="B152" s="1075"/>
      <c r="C152" s="114" t="s">
        <v>560</v>
      </c>
      <c r="D152" s="85" t="s">
        <v>108</v>
      </c>
      <c r="E152" s="189">
        <f>E150+E151</f>
        <v>0</v>
      </c>
      <c r="F152" s="189">
        <f t="shared" ref="F152:P152" si="56">F150+F151</f>
        <v>0</v>
      </c>
      <c r="G152" s="189">
        <f t="shared" si="56"/>
        <v>0</v>
      </c>
      <c r="H152" s="189">
        <f t="shared" si="56"/>
        <v>0</v>
      </c>
      <c r="I152" s="189">
        <f t="shared" si="56"/>
        <v>0</v>
      </c>
      <c r="J152" s="189">
        <f t="shared" si="56"/>
        <v>0</v>
      </c>
      <c r="K152" s="189">
        <f t="shared" si="56"/>
        <v>0</v>
      </c>
      <c r="L152" s="189">
        <f t="shared" si="56"/>
        <v>0</v>
      </c>
      <c r="M152" s="189">
        <f t="shared" si="56"/>
        <v>0</v>
      </c>
      <c r="N152" s="189">
        <f t="shared" si="56"/>
        <v>0</v>
      </c>
      <c r="O152" s="189">
        <f t="shared" si="56"/>
        <v>0</v>
      </c>
      <c r="P152" s="189">
        <f t="shared" si="56"/>
        <v>0</v>
      </c>
      <c r="Q152" s="515">
        <f t="shared" si="41"/>
        <v>0</v>
      </c>
    </row>
    <row r="153" spans="2:18" ht="20.25" customHeight="1">
      <c r="B153" s="963"/>
      <c r="C153" s="972"/>
      <c r="D153" s="175"/>
      <c r="E153" s="190"/>
      <c r="F153" s="190"/>
      <c r="G153" s="190"/>
      <c r="H153" s="190"/>
      <c r="I153" s="190"/>
      <c r="J153" s="190"/>
      <c r="K153" s="190"/>
      <c r="L153" s="190"/>
      <c r="M153" s="190"/>
      <c r="N153" s="190"/>
      <c r="O153" s="190"/>
      <c r="P153" s="190"/>
      <c r="Q153" s="516"/>
    </row>
    <row r="154" spans="2:18" ht="17.25" thickBot="1">
      <c r="B154" s="1123" t="s">
        <v>124</v>
      </c>
      <c r="C154" s="1257"/>
      <c r="D154" s="471" t="s">
        <v>108</v>
      </c>
      <c r="E154" s="517">
        <f>E148+E149</f>
        <v>0</v>
      </c>
      <c r="F154" s="517">
        <f t="shared" ref="F154:P154" si="57">F148+F149</f>
        <v>0</v>
      </c>
      <c r="G154" s="517">
        <f t="shared" si="57"/>
        <v>0</v>
      </c>
      <c r="H154" s="517">
        <f t="shared" si="57"/>
        <v>0</v>
      </c>
      <c r="I154" s="517">
        <f t="shared" si="57"/>
        <v>0</v>
      </c>
      <c r="J154" s="517">
        <f t="shared" si="57"/>
        <v>0</v>
      </c>
      <c r="K154" s="517">
        <f t="shared" si="57"/>
        <v>0</v>
      </c>
      <c r="L154" s="517">
        <f t="shared" si="57"/>
        <v>0</v>
      </c>
      <c r="M154" s="517">
        <f t="shared" si="57"/>
        <v>0</v>
      </c>
      <c r="N154" s="517">
        <f t="shared" si="57"/>
        <v>0</v>
      </c>
      <c r="O154" s="517">
        <f t="shared" si="57"/>
        <v>0</v>
      </c>
      <c r="P154" s="517">
        <f t="shared" si="57"/>
        <v>0</v>
      </c>
      <c r="Q154" s="518">
        <f t="shared" si="41"/>
        <v>0</v>
      </c>
    </row>
    <row r="155" spans="2:18">
      <c r="B155" s="68"/>
      <c r="C155" s="102"/>
      <c r="D155" s="68"/>
      <c r="E155" s="66"/>
      <c r="F155" s="68"/>
      <c r="G155" s="68"/>
      <c r="H155" s="68"/>
      <c r="I155" s="68"/>
      <c r="J155" s="68"/>
      <c r="K155" s="103"/>
      <c r="L155" s="68"/>
      <c r="M155" s="104"/>
      <c r="N155" s="104"/>
      <c r="O155" s="68"/>
      <c r="P155" s="68"/>
      <c r="Q155" s="68"/>
    </row>
    <row r="156" spans="2:18" ht="17.25" thickBot="1">
      <c r="B156" s="67" t="s">
        <v>250</v>
      </c>
      <c r="C156" s="102"/>
      <c r="D156" s="102"/>
      <c r="E156" s="68"/>
      <c r="F156" s="68"/>
      <c r="G156" s="69"/>
      <c r="H156" s="69"/>
      <c r="I156" s="69"/>
      <c r="J156" s="69"/>
      <c r="K156" s="69"/>
      <c r="L156" s="70"/>
      <c r="M156" s="71"/>
      <c r="N156" s="68"/>
      <c r="O156" s="70"/>
      <c r="P156" s="71"/>
      <c r="Q156" s="68"/>
    </row>
    <row r="157" spans="2:18">
      <c r="B157" s="116"/>
      <c r="C157" s="1224" t="s">
        <v>462</v>
      </c>
      <c r="D157" s="1281"/>
      <c r="E157" s="1233" t="s">
        <v>126</v>
      </c>
      <c r="F157" s="1233"/>
      <c r="G157" s="1285"/>
      <c r="H157" s="1287" t="s">
        <v>72</v>
      </c>
      <c r="I157" s="1285"/>
      <c r="J157" s="1287" t="s">
        <v>78</v>
      </c>
      <c r="K157" s="1233"/>
      <c r="L157" s="1285"/>
      <c r="M157" s="1288" t="s">
        <v>30</v>
      </c>
      <c r="N157" s="1211"/>
      <c r="O157" s="1072"/>
      <c r="P157" s="179"/>
      <c r="Q157" s="346"/>
    </row>
    <row r="158" spans="2:18">
      <c r="B158" s="116"/>
      <c r="C158" s="1226"/>
      <c r="D158" s="1282"/>
      <c r="E158" s="181" t="s">
        <v>66</v>
      </c>
      <c r="F158" s="182" t="s">
        <v>68</v>
      </c>
      <c r="G158" s="183" t="s">
        <v>69</v>
      </c>
      <c r="H158" s="110" t="s">
        <v>273</v>
      </c>
      <c r="I158" s="113" t="s">
        <v>127</v>
      </c>
      <c r="J158" s="111" t="s">
        <v>269</v>
      </c>
      <c r="K158" s="132" t="s">
        <v>268</v>
      </c>
      <c r="L158" s="112" t="s">
        <v>81</v>
      </c>
      <c r="M158" s="180" t="s">
        <v>83</v>
      </c>
      <c r="N158" s="132" t="str">
        <f>$C$32</f>
        <v>その他1</v>
      </c>
      <c r="O158" s="520" t="str">
        <f>$C$33</f>
        <v>その他2</v>
      </c>
      <c r="P158" s="346"/>
      <c r="Q158" s="346"/>
      <c r="R158" s="346"/>
    </row>
    <row r="159" spans="2:18">
      <c r="B159" s="116"/>
      <c r="C159" s="1283"/>
      <c r="D159" s="1284"/>
      <c r="E159" s="114" t="s">
        <v>114</v>
      </c>
      <c r="F159" s="84" t="s">
        <v>114</v>
      </c>
      <c r="G159" s="85" t="s">
        <v>114</v>
      </c>
      <c r="H159" s="114" t="s">
        <v>98</v>
      </c>
      <c r="I159" s="85" t="s">
        <v>292</v>
      </c>
      <c r="J159" s="84" t="s">
        <v>112</v>
      </c>
      <c r="K159" s="178" t="s">
        <v>270</v>
      </c>
      <c r="L159" s="85" t="s">
        <v>112</v>
      </c>
      <c r="M159" s="457" t="s">
        <v>99</v>
      </c>
      <c r="N159" s="178" t="str">
        <f>IF($D$32="","",$D$32)</f>
        <v>L1</v>
      </c>
      <c r="O159" s="521" t="str">
        <f>IF($D$33="","",$D$33)</f>
        <v>L2</v>
      </c>
      <c r="P159" s="115"/>
      <c r="Q159" s="115"/>
      <c r="R159" s="115"/>
    </row>
    <row r="160" spans="2:18">
      <c r="B160" s="116"/>
      <c r="C160" s="1188" t="s">
        <v>103</v>
      </c>
      <c r="D160" s="1280"/>
      <c r="E160" s="294">
        <f>Q51</f>
        <v>0</v>
      </c>
      <c r="F160" s="295">
        <f>Q52</f>
        <v>0</v>
      </c>
      <c r="G160" s="296">
        <f>Q53</f>
        <v>0</v>
      </c>
      <c r="H160" s="296">
        <f>Q54</f>
        <v>0</v>
      </c>
      <c r="I160" s="297">
        <f>Q55</f>
        <v>0</v>
      </c>
      <c r="J160" s="297">
        <f>Q56</f>
        <v>0</v>
      </c>
      <c r="K160" s="297">
        <f>Q57</f>
        <v>0</v>
      </c>
      <c r="L160" s="297">
        <f>Q58</f>
        <v>0</v>
      </c>
      <c r="M160" s="298">
        <f>Q59</f>
        <v>0</v>
      </c>
      <c r="N160" s="328">
        <f>Q60</f>
        <v>0</v>
      </c>
      <c r="O160" s="522"/>
      <c r="P160" s="117"/>
      <c r="Q160" s="117"/>
      <c r="R160" s="118"/>
    </row>
    <row r="161" spans="2:21">
      <c r="B161" s="116"/>
      <c r="C161" s="1230" t="s">
        <v>416</v>
      </c>
      <c r="D161" s="1286"/>
      <c r="E161" s="865">
        <f>Q61</f>
        <v>0</v>
      </c>
      <c r="F161" s="866">
        <f>Q62</f>
        <v>0</v>
      </c>
      <c r="G161" s="867">
        <f>Q63</f>
        <v>0</v>
      </c>
      <c r="H161" s="302"/>
      <c r="I161" s="302"/>
      <c r="J161" s="302"/>
      <c r="K161" s="302"/>
      <c r="L161" s="302"/>
      <c r="M161" s="302"/>
      <c r="N161" s="302"/>
      <c r="O161" s="578"/>
      <c r="P161" s="117"/>
      <c r="Q161" s="117"/>
      <c r="R161" s="118"/>
    </row>
    <row r="162" spans="2:21">
      <c r="B162" s="116"/>
      <c r="C162" s="1184" t="s">
        <v>128</v>
      </c>
      <c r="D162" s="1279"/>
      <c r="E162" s="299">
        <f>Q64</f>
        <v>0</v>
      </c>
      <c r="F162" s="300">
        <f>Q65</f>
        <v>0</v>
      </c>
      <c r="G162" s="301">
        <f>Q66</f>
        <v>0</v>
      </c>
      <c r="H162" s="302"/>
      <c r="I162" s="302"/>
      <c r="J162" s="302"/>
      <c r="K162" s="302"/>
      <c r="L162" s="302"/>
      <c r="M162" s="303"/>
      <c r="N162" s="329"/>
      <c r="O162" s="523"/>
      <c r="P162" s="117"/>
      <c r="Q162" s="117"/>
      <c r="R162" s="118"/>
    </row>
    <row r="163" spans="2:21" ht="15.95" customHeight="1">
      <c r="B163" s="116"/>
      <c r="C163" s="1184" t="s">
        <v>104</v>
      </c>
      <c r="D163" s="1279"/>
      <c r="E163" s="299">
        <f>Q72</f>
        <v>0</v>
      </c>
      <c r="F163" s="300">
        <f>Q73</f>
        <v>0</v>
      </c>
      <c r="G163" s="301">
        <f>Q74</f>
        <v>0</v>
      </c>
      <c r="H163" s="302"/>
      <c r="I163" s="302"/>
      <c r="J163" s="302"/>
      <c r="K163" s="302"/>
      <c r="L163" s="302"/>
      <c r="M163" s="303"/>
      <c r="N163" s="329"/>
      <c r="O163" s="523"/>
      <c r="P163" s="117"/>
      <c r="Q163" s="117"/>
      <c r="R163" s="118"/>
    </row>
    <row r="164" spans="2:21">
      <c r="B164" s="116"/>
      <c r="C164" s="1184" t="s">
        <v>105</v>
      </c>
      <c r="D164" s="1279"/>
      <c r="E164" s="299">
        <f>Q75</f>
        <v>0</v>
      </c>
      <c r="F164" s="300">
        <f>Q76</f>
        <v>0</v>
      </c>
      <c r="G164" s="301">
        <f>Q77</f>
        <v>0</v>
      </c>
      <c r="H164" s="302"/>
      <c r="I164" s="302"/>
      <c r="J164" s="302"/>
      <c r="K164" s="302"/>
      <c r="L164" s="302"/>
      <c r="M164" s="303"/>
      <c r="N164" s="329"/>
      <c r="O164" s="523"/>
      <c r="P164" s="117"/>
      <c r="Q164" s="117"/>
      <c r="R164" s="118"/>
    </row>
    <row r="165" spans="2:21">
      <c r="B165" s="116"/>
      <c r="C165" s="1184" t="s">
        <v>102</v>
      </c>
      <c r="D165" s="1279"/>
      <c r="E165" s="299">
        <f>Q78</f>
        <v>0</v>
      </c>
      <c r="F165" s="300">
        <f>Q79</f>
        <v>0</v>
      </c>
      <c r="G165" s="301">
        <f>Q80</f>
        <v>0</v>
      </c>
      <c r="H165" s="301">
        <f>Q81</f>
        <v>0</v>
      </c>
      <c r="I165" s="304">
        <f>Q82</f>
        <v>0</v>
      </c>
      <c r="J165" s="304">
        <f>Q83</f>
        <v>0</v>
      </c>
      <c r="K165" s="304">
        <f>Q84</f>
        <v>0</v>
      </c>
      <c r="L165" s="304">
        <f>Q85</f>
        <v>0</v>
      </c>
      <c r="M165" s="332"/>
      <c r="N165" s="331"/>
      <c r="O165" s="524">
        <f>Q86</f>
        <v>0</v>
      </c>
      <c r="P165" s="117"/>
      <c r="Q165" s="117"/>
      <c r="R165" s="118"/>
    </row>
    <row r="166" spans="2:21">
      <c r="B166" s="116"/>
      <c r="C166" s="1184" t="s">
        <v>106</v>
      </c>
      <c r="D166" s="1279"/>
      <c r="E166" s="299">
        <f>Q87</f>
        <v>0</v>
      </c>
      <c r="F166" s="300">
        <f>Q88</f>
        <v>0</v>
      </c>
      <c r="G166" s="301">
        <f>Q89</f>
        <v>0</v>
      </c>
      <c r="H166" s="333"/>
      <c r="I166" s="333"/>
      <c r="J166" s="333"/>
      <c r="K166" s="333"/>
      <c r="L166" s="333"/>
      <c r="M166" s="332"/>
      <c r="N166" s="334"/>
      <c r="O166" s="523"/>
      <c r="P166" s="117"/>
      <c r="Q166" s="117"/>
      <c r="R166" s="118"/>
    </row>
    <row r="167" spans="2:21">
      <c r="B167" s="116"/>
      <c r="C167" s="1186" t="s">
        <v>107</v>
      </c>
      <c r="D167" s="1271"/>
      <c r="E167" s="305">
        <f>Q90</f>
        <v>0</v>
      </c>
      <c r="F167" s="306">
        <f>Q91</f>
        <v>0</v>
      </c>
      <c r="G167" s="307">
        <f>Q92</f>
        <v>0</v>
      </c>
      <c r="H167" s="307">
        <f>Q93</f>
        <v>0</v>
      </c>
      <c r="I167" s="307">
        <f>Q94</f>
        <v>0</v>
      </c>
      <c r="J167" s="335"/>
      <c r="K167" s="335"/>
      <c r="L167" s="335"/>
      <c r="M167" s="336"/>
      <c r="N167" s="337"/>
      <c r="O167" s="525"/>
      <c r="P167" s="117"/>
      <c r="Q167" s="117"/>
      <c r="R167" s="118"/>
    </row>
    <row r="168" spans="2:21">
      <c r="B168" s="116"/>
      <c r="C168" s="1272" t="s">
        <v>44</v>
      </c>
      <c r="D168" s="1273"/>
      <c r="E168" s="308">
        <f t="shared" ref="E168:N168" si="58">SUM(E160:E167)</f>
        <v>0</v>
      </c>
      <c r="F168" s="309">
        <f t="shared" si="58"/>
        <v>0</v>
      </c>
      <c r="G168" s="309">
        <f t="shared" si="58"/>
        <v>0</v>
      </c>
      <c r="H168" s="309">
        <f t="shared" si="58"/>
        <v>0</v>
      </c>
      <c r="I168" s="310">
        <f t="shared" si="58"/>
        <v>0</v>
      </c>
      <c r="J168" s="310">
        <f t="shared" si="58"/>
        <v>0</v>
      </c>
      <c r="K168" s="310">
        <f>SUM(K160:K167)</f>
        <v>0</v>
      </c>
      <c r="L168" s="310">
        <f t="shared" si="58"/>
        <v>0</v>
      </c>
      <c r="M168" s="310">
        <f t="shared" si="58"/>
        <v>0</v>
      </c>
      <c r="N168" s="330">
        <f t="shared" si="58"/>
        <v>0</v>
      </c>
      <c r="O168" s="526">
        <f>SUM(O160:O167)</f>
        <v>0</v>
      </c>
      <c r="P168" s="95"/>
      <c r="Q168" s="95"/>
      <c r="R168" s="95"/>
    </row>
    <row r="169" spans="2:21">
      <c r="B169" s="519"/>
      <c r="C169" s="1274" t="s">
        <v>129</v>
      </c>
      <c r="D169" s="1275"/>
      <c r="E169" s="815">
        <f>+R16</f>
        <v>9.7599999999999996E-3</v>
      </c>
      <c r="F169" s="816">
        <f>R17</f>
        <v>9.9699999999999997E-3</v>
      </c>
      <c r="G169" s="817">
        <f>R18</f>
        <v>9.2800000000000001E-3</v>
      </c>
      <c r="H169" s="817">
        <f>+R24</f>
        <v>4.4999999999999998E-2</v>
      </c>
      <c r="I169" s="817">
        <f>R25</f>
        <v>5.0799999999999998E-2</v>
      </c>
      <c r="J169" s="817">
        <f>+R27</f>
        <v>3.9100000000000003E-2</v>
      </c>
      <c r="K169" s="817">
        <f>R28</f>
        <v>3.7700000000000004E-2</v>
      </c>
      <c r="L169" s="817">
        <f>R29</f>
        <v>3.6700000000000003E-2</v>
      </c>
      <c r="M169" s="818" t="str">
        <f>IF(R31="","",R31)</f>
        <v/>
      </c>
      <c r="N169" s="819" t="str">
        <f>IF(R32="","",R32)</f>
        <v/>
      </c>
      <c r="O169" s="820" t="str">
        <f>IF(R33="","",R33)</f>
        <v/>
      </c>
      <c r="P169" s="68"/>
      <c r="Q169" s="68"/>
      <c r="R169" s="68"/>
    </row>
    <row r="170" spans="2:21" ht="17.25" thickBot="1">
      <c r="B170" s="519"/>
      <c r="C170" s="1276"/>
      <c r="D170" s="1277"/>
      <c r="E170" s="527" t="s">
        <v>67</v>
      </c>
      <c r="F170" s="528" t="s">
        <v>67</v>
      </c>
      <c r="G170" s="528" t="s">
        <v>67</v>
      </c>
      <c r="H170" s="528" t="s">
        <v>74</v>
      </c>
      <c r="I170" s="528" t="s">
        <v>76</v>
      </c>
      <c r="J170" s="528" t="s">
        <v>80</v>
      </c>
      <c r="K170" s="528" t="s">
        <v>80</v>
      </c>
      <c r="L170" s="528" t="s">
        <v>80</v>
      </c>
      <c r="M170" s="528" t="s">
        <v>85</v>
      </c>
      <c r="N170" s="821" t="str">
        <f>IF(S32="","",S32)</f>
        <v/>
      </c>
      <c r="O170" s="822" t="str">
        <f>IF(S33="","",S33)</f>
        <v/>
      </c>
      <c r="P170" s="119"/>
      <c r="Q170" s="119"/>
      <c r="R170" s="119"/>
    </row>
    <row r="171" spans="2:21" ht="17.25" thickBot="1">
      <c r="B171" s="67" t="s">
        <v>463</v>
      </c>
      <c r="C171" s="102"/>
      <c r="D171" s="102"/>
      <c r="E171" s="68"/>
      <c r="F171" s="68"/>
      <c r="G171" s="69"/>
      <c r="H171" s="69"/>
      <c r="I171" s="69"/>
      <c r="J171" s="69"/>
      <c r="K171" s="69"/>
      <c r="L171" s="70"/>
      <c r="M171" s="71"/>
      <c r="N171" s="68"/>
      <c r="O171" s="70"/>
      <c r="P171" s="71"/>
      <c r="Q171" s="68"/>
      <c r="U171" s="721">
        <f>事業報告書!$J$10</f>
        <v>0</v>
      </c>
    </row>
    <row r="172" spans="2:21" ht="17.25" customHeight="1">
      <c r="B172" s="116"/>
      <c r="C172" s="1214" t="s">
        <v>462</v>
      </c>
      <c r="D172" s="1215"/>
      <c r="E172" s="1220" t="s">
        <v>126</v>
      </c>
      <c r="F172" s="1209"/>
      <c r="G172" s="1221"/>
      <c r="H172" s="1208" t="s">
        <v>72</v>
      </c>
      <c r="I172" s="1278"/>
      <c r="J172" s="1220" t="s">
        <v>78</v>
      </c>
      <c r="K172" s="1209"/>
      <c r="L172" s="1221"/>
      <c r="M172" s="1208" t="s">
        <v>30</v>
      </c>
      <c r="N172" s="1209"/>
      <c r="O172" s="1221"/>
      <c r="P172" s="1269" t="s">
        <v>262</v>
      </c>
    </row>
    <row r="173" spans="2:21">
      <c r="B173" s="116"/>
      <c r="C173" s="1216"/>
      <c r="D173" s="1217"/>
      <c r="E173" s="181" t="s">
        <v>66</v>
      </c>
      <c r="F173" s="182" t="s">
        <v>68</v>
      </c>
      <c r="G173" s="588" t="s">
        <v>69</v>
      </c>
      <c r="H173" s="599" t="s">
        <v>273</v>
      </c>
      <c r="I173" s="600" t="s">
        <v>75</v>
      </c>
      <c r="J173" s="110" t="s">
        <v>269</v>
      </c>
      <c r="K173" s="111" t="s">
        <v>268</v>
      </c>
      <c r="L173" s="132" t="s">
        <v>81</v>
      </c>
      <c r="M173" s="599" t="s">
        <v>83</v>
      </c>
      <c r="N173" s="111" t="str">
        <f>$C$32</f>
        <v>その他1</v>
      </c>
      <c r="O173" s="707" t="str">
        <f>$C$33</f>
        <v>その他2</v>
      </c>
      <c r="P173" s="1270"/>
    </row>
    <row r="174" spans="2:21" ht="17.25" thickBot="1">
      <c r="B174" s="116"/>
      <c r="C174" s="1218"/>
      <c r="D174" s="1219"/>
      <c r="E174" s="583" t="s">
        <v>130</v>
      </c>
      <c r="F174" s="481" t="s">
        <v>130</v>
      </c>
      <c r="G174" s="589" t="s">
        <v>130</v>
      </c>
      <c r="H174" s="601" t="s">
        <v>130</v>
      </c>
      <c r="I174" s="579" t="s">
        <v>130</v>
      </c>
      <c r="J174" s="583" t="s">
        <v>130</v>
      </c>
      <c r="K174" s="481" t="s">
        <v>108</v>
      </c>
      <c r="L174" s="589" t="s">
        <v>130</v>
      </c>
      <c r="M174" s="601" t="s">
        <v>130</v>
      </c>
      <c r="N174" s="481" t="s">
        <v>130</v>
      </c>
      <c r="O174" s="589" t="s">
        <v>108</v>
      </c>
      <c r="P174" s="709" t="s">
        <v>130</v>
      </c>
    </row>
    <row r="175" spans="2:21">
      <c r="B175" s="116"/>
      <c r="C175" s="1222" t="s">
        <v>103</v>
      </c>
      <c r="D175" s="1223"/>
      <c r="E175" s="679">
        <f>+E160*E$169</f>
        <v>0</v>
      </c>
      <c r="F175" s="677">
        <f>+F160*F$169</f>
        <v>0</v>
      </c>
      <c r="G175" s="684">
        <f>+G160*G$169</f>
        <v>0</v>
      </c>
      <c r="H175" s="692">
        <f>+H160*$H$169</f>
        <v>0</v>
      </c>
      <c r="I175" s="693">
        <f>+I160/$K$13*$I$169</f>
        <v>0</v>
      </c>
      <c r="J175" s="689">
        <f>+J160*$J$169</f>
        <v>0</v>
      </c>
      <c r="K175" s="678">
        <f>+K160*$K$169</f>
        <v>0</v>
      </c>
      <c r="L175" s="701">
        <f>+L160*$L$169</f>
        <v>0</v>
      </c>
      <c r="M175" s="704">
        <f>IF($M$169="",0,+M160*$M$169)</f>
        <v>0</v>
      </c>
      <c r="N175" s="677">
        <f>IF($N$169="",0,+N160*$N$169)</f>
        <v>0</v>
      </c>
      <c r="O175" s="708"/>
      <c r="P175" s="710">
        <f t="shared" ref="P175:P185" si="59">SUM(E175:O175)</f>
        <v>0</v>
      </c>
    </row>
    <row r="176" spans="2:21">
      <c r="B176" s="116"/>
      <c r="C176" s="1230" t="s">
        <v>417</v>
      </c>
      <c r="D176" s="1231"/>
      <c r="E176" s="679">
        <f t="shared" ref="E176:E182" si="60">+E161*E$169</f>
        <v>0</v>
      </c>
      <c r="F176" s="679">
        <f t="shared" ref="F176:G176" si="61">+F161*F$169</f>
        <v>0</v>
      </c>
      <c r="G176" s="679">
        <f t="shared" si="61"/>
        <v>0</v>
      </c>
      <c r="H176" s="694"/>
      <c r="I176" s="681"/>
      <c r="J176" s="694"/>
      <c r="K176" s="671"/>
      <c r="L176" s="681"/>
      <c r="M176" s="694"/>
      <c r="N176" s="681"/>
      <c r="O176" s="708"/>
      <c r="P176" s="710">
        <f>SUM(E176:O176)</f>
        <v>0</v>
      </c>
    </row>
    <row r="177" spans="2:18">
      <c r="B177" s="116"/>
      <c r="C177" s="1176" t="s">
        <v>128</v>
      </c>
      <c r="D177" s="1177"/>
      <c r="E177" s="680">
        <f t="shared" si="60"/>
        <v>0</v>
      </c>
      <c r="F177" s="669">
        <f t="shared" ref="F177:G182" si="62">+F162*F$169</f>
        <v>0</v>
      </c>
      <c r="G177" s="685">
        <f t="shared" si="62"/>
        <v>0</v>
      </c>
      <c r="H177" s="694"/>
      <c r="I177" s="695"/>
      <c r="J177" s="681"/>
      <c r="K177" s="671"/>
      <c r="L177" s="686"/>
      <c r="M177" s="694"/>
      <c r="N177" s="671"/>
      <c r="O177" s="686"/>
      <c r="P177" s="711">
        <f t="shared" si="59"/>
        <v>0</v>
      </c>
    </row>
    <row r="178" spans="2:18">
      <c r="B178" s="116"/>
      <c r="C178" s="1176" t="s">
        <v>104</v>
      </c>
      <c r="D178" s="1177"/>
      <c r="E178" s="680">
        <f t="shared" si="60"/>
        <v>0</v>
      </c>
      <c r="F178" s="669">
        <f t="shared" si="62"/>
        <v>0</v>
      </c>
      <c r="G178" s="685">
        <f t="shared" si="62"/>
        <v>0</v>
      </c>
      <c r="H178" s="694"/>
      <c r="I178" s="695"/>
      <c r="J178" s="681"/>
      <c r="K178" s="671"/>
      <c r="L178" s="686"/>
      <c r="M178" s="694"/>
      <c r="N178" s="671"/>
      <c r="O178" s="686"/>
      <c r="P178" s="711">
        <f t="shared" si="59"/>
        <v>0</v>
      </c>
    </row>
    <row r="179" spans="2:18">
      <c r="B179" s="116"/>
      <c r="C179" s="1176" t="s">
        <v>105</v>
      </c>
      <c r="D179" s="1177"/>
      <c r="E179" s="680">
        <f t="shared" si="60"/>
        <v>0</v>
      </c>
      <c r="F179" s="669">
        <f t="shared" si="62"/>
        <v>0</v>
      </c>
      <c r="G179" s="685">
        <f t="shared" si="62"/>
        <v>0</v>
      </c>
      <c r="H179" s="694"/>
      <c r="I179" s="695"/>
      <c r="J179" s="681"/>
      <c r="K179" s="671"/>
      <c r="L179" s="686"/>
      <c r="M179" s="694"/>
      <c r="N179" s="671"/>
      <c r="O179" s="686"/>
      <c r="P179" s="711">
        <f t="shared" si="59"/>
        <v>0</v>
      </c>
    </row>
    <row r="180" spans="2:18">
      <c r="B180" s="116"/>
      <c r="C180" s="1176" t="s">
        <v>102</v>
      </c>
      <c r="D180" s="1177"/>
      <c r="E180" s="680">
        <f t="shared" si="60"/>
        <v>0</v>
      </c>
      <c r="F180" s="669">
        <f t="shared" si="62"/>
        <v>0</v>
      </c>
      <c r="G180" s="685">
        <f t="shared" si="62"/>
        <v>0</v>
      </c>
      <c r="H180" s="696">
        <f>+H165*$H$169</f>
        <v>0</v>
      </c>
      <c r="I180" s="697">
        <f>+I165/$K$13*$I$169</f>
        <v>0</v>
      </c>
      <c r="J180" s="690">
        <f>+J165*$J$169</f>
        <v>0</v>
      </c>
      <c r="K180" s="670">
        <f>+K165*$K$169</f>
        <v>0</v>
      </c>
      <c r="L180" s="702">
        <f>+L165*$L$169</f>
        <v>0</v>
      </c>
      <c r="M180" s="694"/>
      <c r="N180" s="672"/>
      <c r="O180" s="685">
        <f>IF($O$169="",0,+O165*$O$169)</f>
        <v>0</v>
      </c>
      <c r="P180" s="711">
        <f t="shared" si="59"/>
        <v>0</v>
      </c>
    </row>
    <row r="181" spans="2:18">
      <c r="B181" s="116"/>
      <c r="C181" s="1176" t="s">
        <v>106</v>
      </c>
      <c r="D181" s="1177"/>
      <c r="E181" s="680">
        <f t="shared" si="60"/>
        <v>0</v>
      </c>
      <c r="F181" s="669">
        <f t="shared" si="62"/>
        <v>0</v>
      </c>
      <c r="G181" s="685">
        <f t="shared" si="62"/>
        <v>0</v>
      </c>
      <c r="H181" s="694"/>
      <c r="I181" s="695"/>
      <c r="J181" s="681"/>
      <c r="K181" s="671"/>
      <c r="L181" s="686"/>
      <c r="M181" s="694"/>
      <c r="N181" s="671"/>
      <c r="O181" s="686"/>
      <c r="P181" s="711">
        <f t="shared" si="59"/>
        <v>0</v>
      </c>
    </row>
    <row r="182" spans="2:18">
      <c r="B182" s="116"/>
      <c r="C182" s="1176" t="s">
        <v>107</v>
      </c>
      <c r="D182" s="1177"/>
      <c r="E182" s="680">
        <f t="shared" si="60"/>
        <v>0</v>
      </c>
      <c r="F182" s="669">
        <f t="shared" si="62"/>
        <v>0</v>
      </c>
      <c r="G182" s="685">
        <f t="shared" si="62"/>
        <v>0</v>
      </c>
      <c r="H182" s="696">
        <f>+H167*$H$169</f>
        <v>0</v>
      </c>
      <c r="I182" s="697">
        <f>+I167/$K$13*$I$169</f>
        <v>0</v>
      </c>
      <c r="J182" s="681"/>
      <c r="K182" s="671"/>
      <c r="L182" s="686"/>
      <c r="M182" s="694"/>
      <c r="N182" s="671"/>
      <c r="O182" s="686"/>
      <c r="P182" s="711">
        <f t="shared" si="59"/>
        <v>0</v>
      </c>
    </row>
    <row r="183" spans="2:18">
      <c r="B183" s="116"/>
      <c r="C183" s="1267" t="s">
        <v>339</v>
      </c>
      <c r="D183" s="1268"/>
      <c r="E183" s="680">
        <f t="shared" ref="E183:P183" si="63">SUM(E175:E182)</f>
        <v>0</v>
      </c>
      <c r="F183" s="669">
        <f t="shared" si="63"/>
        <v>0</v>
      </c>
      <c r="G183" s="685">
        <f t="shared" si="63"/>
        <v>0</v>
      </c>
      <c r="H183" s="696">
        <f t="shared" si="63"/>
        <v>0</v>
      </c>
      <c r="I183" s="697">
        <f t="shared" si="63"/>
        <v>0</v>
      </c>
      <c r="J183" s="691">
        <f t="shared" si="63"/>
        <v>0</v>
      </c>
      <c r="K183" s="673">
        <f t="shared" si="63"/>
        <v>0</v>
      </c>
      <c r="L183" s="703">
        <f t="shared" si="63"/>
        <v>0</v>
      </c>
      <c r="M183" s="705">
        <f t="shared" si="63"/>
        <v>0</v>
      </c>
      <c r="N183" s="673">
        <f t="shared" si="63"/>
        <v>0</v>
      </c>
      <c r="O183" s="703">
        <f>SUM(O175:O182)</f>
        <v>0</v>
      </c>
      <c r="P183" s="711">
        <f t="shared" si="63"/>
        <v>0</v>
      </c>
    </row>
    <row r="184" spans="2:18">
      <c r="B184" s="116"/>
      <c r="C184" s="1176" t="s">
        <v>131</v>
      </c>
      <c r="D184" s="1177"/>
      <c r="E184" s="681"/>
      <c r="F184" s="671"/>
      <c r="G184" s="686"/>
      <c r="H184" s="694"/>
      <c r="I184" s="695"/>
      <c r="J184" s="681"/>
      <c r="K184" s="671"/>
      <c r="L184" s="686"/>
      <c r="M184" s="694"/>
      <c r="N184" s="671"/>
      <c r="O184" s="686"/>
      <c r="P184" s="711">
        <f t="shared" si="59"/>
        <v>0</v>
      </c>
      <c r="R184" s="98"/>
    </row>
    <row r="185" spans="2:18">
      <c r="B185" s="116"/>
      <c r="C185" s="1176" t="s">
        <v>132</v>
      </c>
      <c r="D185" s="1177"/>
      <c r="E185" s="682"/>
      <c r="F185" s="674"/>
      <c r="G185" s="687"/>
      <c r="H185" s="698">
        <f>Q67*H$169</f>
        <v>0</v>
      </c>
      <c r="I185" s="699">
        <f>Q68/$K$13*I$169</f>
        <v>0</v>
      </c>
      <c r="J185" s="680">
        <f>Q69*J$169</f>
        <v>0</v>
      </c>
      <c r="K185" s="669">
        <f>Q70*K$169</f>
        <v>0</v>
      </c>
      <c r="L185" s="685">
        <f>Q71*L$169</f>
        <v>0</v>
      </c>
      <c r="M185" s="706"/>
      <c r="N185" s="674"/>
      <c r="O185" s="687"/>
      <c r="P185" s="711">
        <f t="shared" si="59"/>
        <v>0</v>
      </c>
      <c r="R185" s="98"/>
    </row>
    <row r="186" spans="2:18" ht="17.25" thickBot="1">
      <c r="B186" s="116"/>
      <c r="C186" s="1262" t="s">
        <v>44</v>
      </c>
      <c r="D186" s="1263"/>
      <c r="E186" s="683">
        <f>E183+E184+E185</f>
        <v>0</v>
      </c>
      <c r="F186" s="675">
        <f t="shared" ref="F186:P186" si="64">F183+F184+F185</f>
        <v>0</v>
      </c>
      <c r="G186" s="688">
        <f t="shared" si="64"/>
        <v>0</v>
      </c>
      <c r="H186" s="700">
        <f t="shared" si="64"/>
        <v>0</v>
      </c>
      <c r="I186" s="676">
        <f t="shared" si="64"/>
        <v>0</v>
      </c>
      <c r="J186" s="683">
        <f t="shared" si="64"/>
        <v>0</v>
      </c>
      <c r="K186" s="675">
        <f t="shared" si="64"/>
        <v>0</v>
      </c>
      <c r="L186" s="688">
        <f t="shared" si="64"/>
        <v>0</v>
      </c>
      <c r="M186" s="700">
        <f t="shared" si="64"/>
        <v>0</v>
      </c>
      <c r="N186" s="675">
        <f t="shared" si="64"/>
        <v>0</v>
      </c>
      <c r="O186" s="688">
        <f t="shared" si="64"/>
        <v>0</v>
      </c>
      <c r="P186" s="712">
        <f t="shared" si="64"/>
        <v>0</v>
      </c>
      <c r="R186" s="74"/>
    </row>
    <row r="187" spans="2:18">
      <c r="B187" s="102"/>
      <c r="C187" s="68"/>
      <c r="D187" s="102"/>
      <c r="E187" s="68"/>
      <c r="F187" s="68"/>
      <c r="G187" s="69"/>
      <c r="H187" s="69"/>
      <c r="I187" s="69"/>
      <c r="J187" s="69"/>
      <c r="K187" s="69"/>
      <c r="L187" s="70"/>
      <c r="M187" s="71"/>
      <c r="N187" s="68"/>
      <c r="O187" s="70"/>
      <c r="P187" s="71"/>
      <c r="Q187" s="68"/>
    </row>
    <row r="188" spans="2:18" ht="17.25" thickBot="1">
      <c r="B188" s="67" t="s">
        <v>252</v>
      </c>
      <c r="C188" s="68"/>
      <c r="D188" s="102"/>
      <c r="E188" s="68"/>
      <c r="F188" s="68"/>
      <c r="G188" s="69"/>
      <c r="H188" s="69"/>
      <c r="I188" s="69"/>
      <c r="J188" s="69"/>
      <c r="K188" s="69"/>
      <c r="L188" s="70"/>
      <c r="M188" s="71"/>
      <c r="N188" s="68"/>
      <c r="O188" s="70"/>
      <c r="P188" s="71"/>
      <c r="Q188" s="68"/>
    </row>
    <row r="189" spans="2:18" ht="15" customHeight="1">
      <c r="B189" s="1143"/>
      <c r="C189" s="1144"/>
      <c r="D189" s="1145"/>
      <c r="E189" s="506" t="str">
        <f>E136</f>
        <v>４月</v>
      </c>
      <c r="F189" s="506" t="str">
        <f t="shared" ref="F189:P189" si="65">F136</f>
        <v>５月</v>
      </c>
      <c r="G189" s="506" t="str">
        <f t="shared" si="65"/>
        <v>６月</v>
      </c>
      <c r="H189" s="506" t="str">
        <f t="shared" si="65"/>
        <v>７月</v>
      </c>
      <c r="I189" s="506" t="str">
        <f t="shared" si="65"/>
        <v>８月</v>
      </c>
      <c r="J189" s="506" t="str">
        <f t="shared" si="65"/>
        <v>９月</v>
      </c>
      <c r="K189" s="506" t="str">
        <f t="shared" si="65"/>
        <v>１０月</v>
      </c>
      <c r="L189" s="506" t="str">
        <f t="shared" si="65"/>
        <v>１１月</v>
      </c>
      <c r="M189" s="506" t="str">
        <f t="shared" si="65"/>
        <v>１２月</v>
      </c>
      <c r="N189" s="506" t="str">
        <f t="shared" si="65"/>
        <v>１月</v>
      </c>
      <c r="O189" s="506" t="str">
        <f t="shared" si="65"/>
        <v>２月</v>
      </c>
      <c r="P189" s="506" t="str">
        <f t="shared" si="65"/>
        <v>３月</v>
      </c>
      <c r="Q189" s="486" t="s">
        <v>44</v>
      </c>
    </row>
    <row r="190" spans="2:18" ht="15" customHeight="1">
      <c r="B190" s="1146" t="s">
        <v>97</v>
      </c>
      <c r="C190" s="75" t="s">
        <v>66</v>
      </c>
      <c r="D190" s="76" t="s">
        <v>130</v>
      </c>
      <c r="E190" s="315">
        <f t="shared" ref="E190:P190" si="66">$E$169*E$51</f>
        <v>0</v>
      </c>
      <c r="F190" s="315">
        <f t="shared" si="66"/>
        <v>0</v>
      </c>
      <c r="G190" s="315">
        <f t="shared" si="66"/>
        <v>0</v>
      </c>
      <c r="H190" s="315">
        <f t="shared" si="66"/>
        <v>0</v>
      </c>
      <c r="I190" s="315">
        <f t="shared" si="66"/>
        <v>0</v>
      </c>
      <c r="J190" s="315">
        <f t="shared" si="66"/>
        <v>0</v>
      </c>
      <c r="K190" s="315">
        <f t="shared" si="66"/>
        <v>0</v>
      </c>
      <c r="L190" s="315">
        <f t="shared" si="66"/>
        <v>0</v>
      </c>
      <c r="M190" s="315">
        <f t="shared" si="66"/>
        <v>0</v>
      </c>
      <c r="N190" s="315">
        <f t="shared" si="66"/>
        <v>0</v>
      </c>
      <c r="O190" s="315">
        <f t="shared" si="66"/>
        <v>0</v>
      </c>
      <c r="P190" s="315">
        <f t="shared" si="66"/>
        <v>0</v>
      </c>
      <c r="Q190" s="529">
        <f t="shared" ref="Q190:Q237" si="67">SUM(E190:P190)</f>
        <v>0</v>
      </c>
    </row>
    <row r="191" spans="2:18" ht="15" customHeight="1">
      <c r="B191" s="1147"/>
      <c r="C191" s="80" t="s">
        <v>68</v>
      </c>
      <c r="D191" s="81" t="s">
        <v>130</v>
      </c>
      <c r="E191" s="316">
        <f t="shared" ref="E191:P191" si="68">$F$169*E52</f>
        <v>0</v>
      </c>
      <c r="F191" s="317">
        <f t="shared" si="68"/>
        <v>0</v>
      </c>
      <c r="G191" s="317">
        <f t="shared" si="68"/>
        <v>0</v>
      </c>
      <c r="H191" s="317">
        <f t="shared" si="68"/>
        <v>0</v>
      </c>
      <c r="I191" s="317">
        <f t="shared" si="68"/>
        <v>0</v>
      </c>
      <c r="J191" s="317">
        <f t="shared" si="68"/>
        <v>0</v>
      </c>
      <c r="K191" s="317">
        <f t="shared" si="68"/>
        <v>0</v>
      </c>
      <c r="L191" s="317">
        <f t="shared" si="68"/>
        <v>0</v>
      </c>
      <c r="M191" s="317">
        <f t="shared" si="68"/>
        <v>0</v>
      </c>
      <c r="N191" s="317">
        <f t="shared" si="68"/>
        <v>0</v>
      </c>
      <c r="O191" s="317">
        <f t="shared" si="68"/>
        <v>0</v>
      </c>
      <c r="P191" s="318">
        <f t="shared" si="68"/>
        <v>0</v>
      </c>
      <c r="Q191" s="530">
        <f t="shared" si="67"/>
        <v>0</v>
      </c>
    </row>
    <row r="192" spans="2:18" ht="15" customHeight="1">
      <c r="B192" s="1147"/>
      <c r="C192" s="80" t="s">
        <v>69</v>
      </c>
      <c r="D192" s="81" t="s">
        <v>130</v>
      </c>
      <c r="E192" s="319">
        <f t="shared" ref="E192:P192" si="69">$G$169*E53</f>
        <v>0</v>
      </c>
      <c r="F192" s="319">
        <f t="shared" si="69"/>
        <v>0</v>
      </c>
      <c r="G192" s="319">
        <f t="shared" si="69"/>
        <v>0</v>
      </c>
      <c r="H192" s="319">
        <f t="shared" si="69"/>
        <v>0</v>
      </c>
      <c r="I192" s="319">
        <f t="shared" si="69"/>
        <v>0</v>
      </c>
      <c r="J192" s="319">
        <f t="shared" si="69"/>
        <v>0</v>
      </c>
      <c r="K192" s="319">
        <f t="shared" si="69"/>
        <v>0</v>
      </c>
      <c r="L192" s="319">
        <f t="shared" si="69"/>
        <v>0</v>
      </c>
      <c r="M192" s="319">
        <f t="shared" si="69"/>
        <v>0</v>
      </c>
      <c r="N192" s="319">
        <f t="shared" si="69"/>
        <v>0</v>
      </c>
      <c r="O192" s="319">
        <f t="shared" si="69"/>
        <v>0</v>
      </c>
      <c r="P192" s="319">
        <f t="shared" si="69"/>
        <v>0</v>
      </c>
      <c r="Q192" s="530">
        <f t="shared" si="67"/>
        <v>0</v>
      </c>
    </row>
    <row r="193" spans="2:17" ht="15" customHeight="1">
      <c r="B193" s="1147"/>
      <c r="C193" s="80" t="s">
        <v>273</v>
      </c>
      <c r="D193" s="81" t="s">
        <v>130</v>
      </c>
      <c r="E193" s="316">
        <f t="shared" ref="E193:P193" si="70">$H$169*E54</f>
        <v>0</v>
      </c>
      <c r="F193" s="317">
        <f t="shared" si="70"/>
        <v>0</v>
      </c>
      <c r="G193" s="317">
        <f t="shared" si="70"/>
        <v>0</v>
      </c>
      <c r="H193" s="317">
        <f t="shared" si="70"/>
        <v>0</v>
      </c>
      <c r="I193" s="317">
        <f t="shared" si="70"/>
        <v>0</v>
      </c>
      <c r="J193" s="317">
        <f t="shared" si="70"/>
        <v>0</v>
      </c>
      <c r="K193" s="317">
        <f t="shared" si="70"/>
        <v>0</v>
      </c>
      <c r="L193" s="317">
        <f t="shared" si="70"/>
        <v>0</v>
      </c>
      <c r="M193" s="317">
        <f t="shared" si="70"/>
        <v>0</v>
      </c>
      <c r="N193" s="317">
        <f t="shared" si="70"/>
        <v>0</v>
      </c>
      <c r="O193" s="317">
        <f t="shared" si="70"/>
        <v>0</v>
      </c>
      <c r="P193" s="318">
        <f t="shared" si="70"/>
        <v>0</v>
      </c>
      <c r="Q193" s="531">
        <f t="shared" si="67"/>
        <v>0</v>
      </c>
    </row>
    <row r="194" spans="2:17" ht="15" customHeight="1">
      <c r="B194" s="1147"/>
      <c r="C194" s="80" t="s">
        <v>75</v>
      </c>
      <c r="D194" s="81" t="s">
        <v>130</v>
      </c>
      <c r="E194" s="316">
        <f t="shared" ref="E194:P194" si="71">$I$169*E55/$K$13</f>
        <v>0</v>
      </c>
      <c r="F194" s="317">
        <f t="shared" si="71"/>
        <v>0</v>
      </c>
      <c r="G194" s="317">
        <f t="shared" si="71"/>
        <v>0</v>
      </c>
      <c r="H194" s="317">
        <f t="shared" si="71"/>
        <v>0</v>
      </c>
      <c r="I194" s="317">
        <f t="shared" si="71"/>
        <v>0</v>
      </c>
      <c r="J194" s="317">
        <f t="shared" si="71"/>
        <v>0</v>
      </c>
      <c r="K194" s="317">
        <f t="shared" si="71"/>
        <v>0</v>
      </c>
      <c r="L194" s="317">
        <f t="shared" si="71"/>
        <v>0</v>
      </c>
      <c r="M194" s="317">
        <f t="shared" si="71"/>
        <v>0</v>
      </c>
      <c r="N194" s="317">
        <f t="shared" si="71"/>
        <v>0</v>
      </c>
      <c r="O194" s="317">
        <f t="shared" si="71"/>
        <v>0</v>
      </c>
      <c r="P194" s="318">
        <f t="shared" si="71"/>
        <v>0</v>
      </c>
      <c r="Q194" s="531">
        <f t="shared" si="67"/>
        <v>0</v>
      </c>
    </row>
    <row r="195" spans="2:17" ht="15" customHeight="1">
      <c r="B195" s="1147"/>
      <c r="C195" s="80" t="s">
        <v>269</v>
      </c>
      <c r="D195" s="81" t="s">
        <v>130</v>
      </c>
      <c r="E195" s="316">
        <f t="shared" ref="E195:P195" si="72">$J$169*E56</f>
        <v>0</v>
      </c>
      <c r="F195" s="317">
        <f t="shared" si="72"/>
        <v>0</v>
      </c>
      <c r="G195" s="317">
        <f t="shared" si="72"/>
        <v>0</v>
      </c>
      <c r="H195" s="317">
        <f t="shared" si="72"/>
        <v>0</v>
      </c>
      <c r="I195" s="317">
        <f t="shared" si="72"/>
        <v>0</v>
      </c>
      <c r="J195" s="317">
        <f t="shared" si="72"/>
        <v>0</v>
      </c>
      <c r="K195" s="317">
        <f t="shared" si="72"/>
        <v>0</v>
      </c>
      <c r="L195" s="317">
        <f t="shared" si="72"/>
        <v>0</v>
      </c>
      <c r="M195" s="317">
        <f t="shared" si="72"/>
        <v>0</v>
      </c>
      <c r="N195" s="317">
        <f t="shared" si="72"/>
        <v>0</v>
      </c>
      <c r="O195" s="317">
        <f t="shared" si="72"/>
        <v>0</v>
      </c>
      <c r="P195" s="318">
        <f t="shared" si="72"/>
        <v>0</v>
      </c>
      <c r="Q195" s="531">
        <f t="shared" si="67"/>
        <v>0</v>
      </c>
    </row>
    <row r="196" spans="2:17" ht="15" customHeight="1">
      <c r="B196" s="1147"/>
      <c r="C196" s="80" t="s">
        <v>268</v>
      </c>
      <c r="D196" s="81" t="s">
        <v>108</v>
      </c>
      <c r="E196" s="316">
        <f>$K$169*E57</f>
        <v>0</v>
      </c>
      <c r="F196" s="317">
        <f t="shared" ref="F196:P196" si="73">$K$169*F57</f>
        <v>0</v>
      </c>
      <c r="G196" s="317">
        <f t="shared" si="73"/>
        <v>0</v>
      </c>
      <c r="H196" s="317">
        <f t="shared" si="73"/>
        <v>0</v>
      </c>
      <c r="I196" s="317">
        <f t="shared" si="73"/>
        <v>0</v>
      </c>
      <c r="J196" s="317">
        <f t="shared" si="73"/>
        <v>0</v>
      </c>
      <c r="K196" s="317">
        <f t="shared" si="73"/>
        <v>0</v>
      </c>
      <c r="L196" s="317">
        <f t="shared" si="73"/>
        <v>0</v>
      </c>
      <c r="M196" s="317">
        <f t="shared" si="73"/>
        <v>0</v>
      </c>
      <c r="N196" s="317">
        <f t="shared" si="73"/>
        <v>0</v>
      </c>
      <c r="O196" s="317">
        <f t="shared" si="73"/>
        <v>0</v>
      </c>
      <c r="P196" s="318">
        <f t="shared" si="73"/>
        <v>0</v>
      </c>
      <c r="Q196" s="531">
        <f>SUM(E196:P196)</f>
        <v>0</v>
      </c>
    </row>
    <row r="197" spans="2:17" ht="15" customHeight="1">
      <c r="B197" s="1147"/>
      <c r="C197" s="80" t="s">
        <v>81</v>
      </c>
      <c r="D197" s="81" t="s">
        <v>130</v>
      </c>
      <c r="E197" s="316">
        <f t="shared" ref="E197:P197" si="74">$L$169*E58</f>
        <v>0</v>
      </c>
      <c r="F197" s="317">
        <f t="shared" si="74"/>
        <v>0</v>
      </c>
      <c r="G197" s="317">
        <f t="shared" si="74"/>
        <v>0</v>
      </c>
      <c r="H197" s="317">
        <f t="shared" si="74"/>
        <v>0</v>
      </c>
      <c r="I197" s="317">
        <f t="shared" si="74"/>
        <v>0</v>
      </c>
      <c r="J197" s="317">
        <f t="shared" si="74"/>
        <v>0</v>
      </c>
      <c r="K197" s="317">
        <f t="shared" si="74"/>
        <v>0</v>
      </c>
      <c r="L197" s="317">
        <f t="shared" si="74"/>
        <v>0</v>
      </c>
      <c r="M197" s="317">
        <f t="shared" si="74"/>
        <v>0</v>
      </c>
      <c r="N197" s="317">
        <f t="shared" si="74"/>
        <v>0</v>
      </c>
      <c r="O197" s="317">
        <f t="shared" si="74"/>
        <v>0</v>
      </c>
      <c r="P197" s="318">
        <f t="shared" si="74"/>
        <v>0</v>
      </c>
      <c r="Q197" s="531">
        <f t="shared" si="67"/>
        <v>0</v>
      </c>
    </row>
    <row r="198" spans="2:17" ht="15" customHeight="1">
      <c r="B198" s="1147"/>
      <c r="C198" s="80" t="s">
        <v>83</v>
      </c>
      <c r="D198" s="81" t="s">
        <v>130</v>
      </c>
      <c r="E198" s="316">
        <f t="shared" ref="E198:P198" si="75">IF($M$169="",0,$M$169*E59)</f>
        <v>0</v>
      </c>
      <c r="F198" s="317">
        <f t="shared" si="75"/>
        <v>0</v>
      </c>
      <c r="G198" s="317">
        <f t="shared" si="75"/>
        <v>0</v>
      </c>
      <c r="H198" s="317">
        <f t="shared" si="75"/>
        <v>0</v>
      </c>
      <c r="I198" s="317">
        <f t="shared" si="75"/>
        <v>0</v>
      </c>
      <c r="J198" s="317">
        <f t="shared" si="75"/>
        <v>0</v>
      </c>
      <c r="K198" s="317">
        <f t="shared" si="75"/>
        <v>0</v>
      </c>
      <c r="L198" s="317">
        <f t="shared" si="75"/>
        <v>0</v>
      </c>
      <c r="M198" s="317">
        <f t="shared" si="75"/>
        <v>0</v>
      </c>
      <c r="N198" s="317">
        <f t="shared" si="75"/>
        <v>0</v>
      </c>
      <c r="O198" s="317">
        <f t="shared" si="75"/>
        <v>0</v>
      </c>
      <c r="P198" s="318">
        <f t="shared" si="75"/>
        <v>0</v>
      </c>
      <c r="Q198" s="531">
        <f t="shared" si="67"/>
        <v>0</v>
      </c>
    </row>
    <row r="199" spans="2:17" ht="15" customHeight="1">
      <c r="B199" s="1147"/>
      <c r="C199" s="80" t="str">
        <f>C32</f>
        <v>その他1</v>
      </c>
      <c r="D199" s="81" t="s">
        <v>108</v>
      </c>
      <c r="E199" s="319">
        <f t="shared" ref="E199:P199" si="76">IF($N$169="",0,$N$169*E60)</f>
        <v>0</v>
      </c>
      <c r="F199" s="319">
        <f t="shared" si="76"/>
        <v>0</v>
      </c>
      <c r="G199" s="319">
        <f t="shared" si="76"/>
        <v>0</v>
      </c>
      <c r="H199" s="319">
        <f t="shared" si="76"/>
        <v>0</v>
      </c>
      <c r="I199" s="319">
        <f t="shared" si="76"/>
        <v>0</v>
      </c>
      <c r="J199" s="319">
        <f t="shared" si="76"/>
        <v>0</v>
      </c>
      <c r="K199" s="319">
        <f t="shared" si="76"/>
        <v>0</v>
      </c>
      <c r="L199" s="319">
        <f t="shared" si="76"/>
        <v>0</v>
      </c>
      <c r="M199" s="319">
        <f t="shared" si="76"/>
        <v>0</v>
      </c>
      <c r="N199" s="319">
        <f t="shared" si="76"/>
        <v>0</v>
      </c>
      <c r="O199" s="319">
        <f t="shared" si="76"/>
        <v>0</v>
      </c>
      <c r="P199" s="319">
        <f t="shared" si="76"/>
        <v>0</v>
      </c>
      <c r="Q199" s="535">
        <f t="shared" si="67"/>
        <v>0</v>
      </c>
    </row>
    <row r="200" spans="2:17" ht="15" customHeight="1">
      <c r="B200" s="1146" t="s">
        <v>416</v>
      </c>
      <c r="C200" s="75" t="s">
        <v>66</v>
      </c>
      <c r="D200" s="76" t="s">
        <v>130</v>
      </c>
      <c r="E200" s="889">
        <f>E$61*$E$169</f>
        <v>0</v>
      </c>
      <c r="F200" s="315">
        <f t="shared" ref="F200:P200" si="77">F$61*$E$169</f>
        <v>0</v>
      </c>
      <c r="G200" s="315">
        <f t="shared" si="77"/>
        <v>0</v>
      </c>
      <c r="H200" s="315">
        <f t="shared" si="77"/>
        <v>0</v>
      </c>
      <c r="I200" s="315">
        <f t="shared" si="77"/>
        <v>0</v>
      </c>
      <c r="J200" s="315">
        <f t="shared" si="77"/>
        <v>0</v>
      </c>
      <c r="K200" s="315">
        <f t="shared" si="77"/>
        <v>0</v>
      </c>
      <c r="L200" s="315">
        <f t="shared" si="77"/>
        <v>0</v>
      </c>
      <c r="M200" s="315">
        <f t="shared" si="77"/>
        <v>0</v>
      </c>
      <c r="N200" s="315">
        <f t="shared" si="77"/>
        <v>0</v>
      </c>
      <c r="O200" s="315">
        <f t="shared" si="77"/>
        <v>0</v>
      </c>
      <c r="P200" s="315">
        <f t="shared" si="77"/>
        <v>0</v>
      </c>
      <c r="Q200" s="532">
        <f t="shared" si="67"/>
        <v>0</v>
      </c>
    </row>
    <row r="201" spans="2:17" ht="15" customHeight="1">
      <c r="B201" s="1147"/>
      <c r="C201" s="80" t="s">
        <v>68</v>
      </c>
      <c r="D201" s="81" t="s">
        <v>130</v>
      </c>
      <c r="E201" s="315">
        <f>E$62*$F$169</f>
        <v>0</v>
      </c>
      <c r="F201" s="315">
        <f t="shared" ref="F201:P201" si="78">F$62*$F$169</f>
        <v>0</v>
      </c>
      <c r="G201" s="315">
        <f t="shared" si="78"/>
        <v>0</v>
      </c>
      <c r="H201" s="315">
        <f t="shared" si="78"/>
        <v>0</v>
      </c>
      <c r="I201" s="315">
        <f t="shared" si="78"/>
        <v>0</v>
      </c>
      <c r="J201" s="315">
        <f t="shared" si="78"/>
        <v>0</v>
      </c>
      <c r="K201" s="315">
        <f t="shared" si="78"/>
        <v>0</v>
      </c>
      <c r="L201" s="315">
        <f t="shared" si="78"/>
        <v>0</v>
      </c>
      <c r="M201" s="315">
        <f t="shared" si="78"/>
        <v>0</v>
      </c>
      <c r="N201" s="315">
        <f t="shared" si="78"/>
        <v>0</v>
      </c>
      <c r="O201" s="315">
        <f t="shared" si="78"/>
        <v>0</v>
      </c>
      <c r="P201" s="315">
        <f t="shared" si="78"/>
        <v>0</v>
      </c>
      <c r="Q201" s="531">
        <f t="shared" si="67"/>
        <v>0</v>
      </c>
    </row>
    <row r="202" spans="2:17" ht="15" customHeight="1">
      <c r="B202" s="1159"/>
      <c r="C202" s="84" t="s">
        <v>69</v>
      </c>
      <c r="D202" s="81" t="s">
        <v>108</v>
      </c>
      <c r="E202" s="315">
        <f>E$63*$G$169</f>
        <v>0</v>
      </c>
      <c r="F202" s="315">
        <f t="shared" ref="F202:P202" si="79">F$63*$G$169</f>
        <v>0</v>
      </c>
      <c r="G202" s="315">
        <f t="shared" si="79"/>
        <v>0</v>
      </c>
      <c r="H202" s="315">
        <f t="shared" si="79"/>
        <v>0</v>
      </c>
      <c r="I202" s="315">
        <f t="shared" si="79"/>
        <v>0</v>
      </c>
      <c r="J202" s="315">
        <f t="shared" si="79"/>
        <v>0</v>
      </c>
      <c r="K202" s="315">
        <f t="shared" si="79"/>
        <v>0</v>
      </c>
      <c r="L202" s="315">
        <f t="shared" si="79"/>
        <v>0</v>
      </c>
      <c r="M202" s="315">
        <f t="shared" si="79"/>
        <v>0</v>
      </c>
      <c r="N202" s="315">
        <f t="shared" si="79"/>
        <v>0</v>
      </c>
      <c r="O202" s="315">
        <f t="shared" si="79"/>
        <v>0</v>
      </c>
      <c r="P202" s="315">
        <f t="shared" si="79"/>
        <v>0</v>
      </c>
      <c r="Q202" s="531">
        <f t="shared" si="67"/>
        <v>0</v>
      </c>
    </row>
    <row r="203" spans="2:17" ht="15" customHeight="1">
      <c r="B203" s="1130" t="s">
        <v>100</v>
      </c>
      <c r="C203" s="75" t="s">
        <v>66</v>
      </c>
      <c r="D203" s="76" t="s">
        <v>130</v>
      </c>
      <c r="E203" s="315">
        <f t="shared" ref="E203:P203" si="80">E$64*$E$169</f>
        <v>0</v>
      </c>
      <c r="F203" s="315">
        <f t="shared" si="80"/>
        <v>0</v>
      </c>
      <c r="G203" s="315">
        <f t="shared" si="80"/>
        <v>0</v>
      </c>
      <c r="H203" s="315">
        <f t="shared" si="80"/>
        <v>0</v>
      </c>
      <c r="I203" s="315">
        <f t="shared" si="80"/>
        <v>0</v>
      </c>
      <c r="J203" s="315">
        <f t="shared" si="80"/>
        <v>0</v>
      </c>
      <c r="K203" s="315">
        <f t="shared" si="80"/>
        <v>0</v>
      </c>
      <c r="L203" s="315">
        <f t="shared" si="80"/>
        <v>0</v>
      </c>
      <c r="M203" s="315">
        <f t="shared" si="80"/>
        <v>0</v>
      </c>
      <c r="N203" s="315">
        <f t="shared" si="80"/>
        <v>0</v>
      </c>
      <c r="O203" s="315">
        <f t="shared" si="80"/>
        <v>0</v>
      </c>
      <c r="P203" s="315">
        <f t="shared" si="80"/>
        <v>0</v>
      </c>
      <c r="Q203" s="532">
        <f t="shared" si="67"/>
        <v>0</v>
      </c>
    </row>
    <row r="204" spans="2:17" ht="15" customHeight="1">
      <c r="B204" s="1131"/>
      <c r="C204" s="80" t="s">
        <v>68</v>
      </c>
      <c r="D204" s="81" t="s">
        <v>130</v>
      </c>
      <c r="E204" s="316">
        <f t="shared" ref="E204:P204" si="81">E$65*$F$169</f>
        <v>0</v>
      </c>
      <c r="F204" s="317">
        <f t="shared" si="81"/>
        <v>0</v>
      </c>
      <c r="G204" s="317">
        <f t="shared" si="81"/>
        <v>0</v>
      </c>
      <c r="H204" s="317">
        <f t="shared" si="81"/>
        <v>0</v>
      </c>
      <c r="I204" s="317">
        <f t="shared" si="81"/>
        <v>0</v>
      </c>
      <c r="J204" s="317">
        <f t="shared" si="81"/>
        <v>0</v>
      </c>
      <c r="K204" s="317">
        <f t="shared" si="81"/>
        <v>0</v>
      </c>
      <c r="L204" s="317">
        <f t="shared" si="81"/>
        <v>0</v>
      </c>
      <c r="M204" s="317">
        <f t="shared" si="81"/>
        <v>0</v>
      </c>
      <c r="N204" s="317">
        <f t="shared" si="81"/>
        <v>0</v>
      </c>
      <c r="O204" s="317">
        <f t="shared" si="81"/>
        <v>0</v>
      </c>
      <c r="P204" s="318">
        <f t="shared" si="81"/>
        <v>0</v>
      </c>
      <c r="Q204" s="531">
        <f t="shared" si="67"/>
        <v>0</v>
      </c>
    </row>
    <row r="205" spans="2:17" ht="15" customHeight="1">
      <c r="B205" s="1132"/>
      <c r="C205" s="84" t="s">
        <v>69</v>
      </c>
      <c r="D205" s="81" t="s">
        <v>108</v>
      </c>
      <c r="E205" s="320">
        <f t="shared" ref="E205:P205" si="82">E$66*$G$169</f>
        <v>0</v>
      </c>
      <c r="F205" s="320">
        <f t="shared" si="82"/>
        <v>0</v>
      </c>
      <c r="G205" s="320">
        <f t="shared" si="82"/>
        <v>0</v>
      </c>
      <c r="H205" s="320">
        <f t="shared" si="82"/>
        <v>0</v>
      </c>
      <c r="I205" s="320">
        <f t="shared" si="82"/>
        <v>0</v>
      </c>
      <c r="J205" s="320">
        <f t="shared" si="82"/>
        <v>0</v>
      </c>
      <c r="K205" s="320">
        <f t="shared" si="82"/>
        <v>0</v>
      </c>
      <c r="L205" s="320">
        <f t="shared" si="82"/>
        <v>0</v>
      </c>
      <c r="M205" s="320">
        <f t="shared" si="82"/>
        <v>0</v>
      </c>
      <c r="N205" s="320">
        <f t="shared" si="82"/>
        <v>0</v>
      </c>
      <c r="O205" s="320">
        <f t="shared" si="82"/>
        <v>0</v>
      </c>
      <c r="P205" s="320">
        <f t="shared" si="82"/>
        <v>0</v>
      </c>
      <c r="Q205" s="533">
        <f t="shared" si="67"/>
        <v>0</v>
      </c>
    </row>
    <row r="206" spans="2:17" ht="15" customHeight="1">
      <c r="B206" s="1125" t="s">
        <v>29</v>
      </c>
      <c r="C206" s="75" t="s">
        <v>286</v>
      </c>
      <c r="D206" s="76" t="s">
        <v>130</v>
      </c>
      <c r="E206" s="315">
        <f t="shared" ref="E206:P206" si="83">E$67*$H$169</f>
        <v>0</v>
      </c>
      <c r="F206" s="315">
        <f t="shared" si="83"/>
        <v>0</v>
      </c>
      <c r="G206" s="315">
        <f t="shared" si="83"/>
        <v>0</v>
      </c>
      <c r="H206" s="315">
        <f t="shared" si="83"/>
        <v>0</v>
      </c>
      <c r="I206" s="315">
        <f t="shared" si="83"/>
        <v>0</v>
      </c>
      <c r="J206" s="315">
        <f t="shared" si="83"/>
        <v>0</v>
      </c>
      <c r="K206" s="315">
        <f t="shared" si="83"/>
        <v>0</v>
      </c>
      <c r="L206" s="315">
        <f t="shared" si="83"/>
        <v>0</v>
      </c>
      <c r="M206" s="315">
        <f t="shared" si="83"/>
        <v>0</v>
      </c>
      <c r="N206" s="315">
        <f t="shared" si="83"/>
        <v>0</v>
      </c>
      <c r="O206" s="315">
        <f t="shared" si="83"/>
        <v>0</v>
      </c>
      <c r="P206" s="315">
        <f t="shared" si="83"/>
        <v>0</v>
      </c>
      <c r="Q206" s="532">
        <f t="shared" si="67"/>
        <v>0</v>
      </c>
    </row>
    <row r="207" spans="2:17" ht="15" customHeight="1">
      <c r="B207" s="1126"/>
      <c r="C207" s="80" t="s">
        <v>75</v>
      </c>
      <c r="D207" s="108" t="s">
        <v>108</v>
      </c>
      <c r="E207" s="316">
        <f t="shared" ref="E207:P207" si="84">E68/$K$13*$I$169</f>
        <v>0</v>
      </c>
      <c r="F207" s="317">
        <f t="shared" si="84"/>
        <v>0</v>
      </c>
      <c r="G207" s="317">
        <f t="shared" si="84"/>
        <v>0</v>
      </c>
      <c r="H207" s="317">
        <f t="shared" si="84"/>
        <v>0</v>
      </c>
      <c r="I207" s="317">
        <f t="shared" si="84"/>
        <v>0</v>
      </c>
      <c r="J207" s="317">
        <f t="shared" si="84"/>
        <v>0</v>
      </c>
      <c r="K207" s="317">
        <f t="shared" si="84"/>
        <v>0</v>
      </c>
      <c r="L207" s="317">
        <f t="shared" si="84"/>
        <v>0</v>
      </c>
      <c r="M207" s="317">
        <f t="shared" si="84"/>
        <v>0</v>
      </c>
      <c r="N207" s="317">
        <f t="shared" si="84"/>
        <v>0</v>
      </c>
      <c r="O207" s="317">
        <f t="shared" si="84"/>
        <v>0</v>
      </c>
      <c r="P207" s="318">
        <f t="shared" si="84"/>
        <v>0</v>
      </c>
      <c r="Q207" s="534">
        <f>SUM(E207:P207)</f>
        <v>0</v>
      </c>
    </row>
    <row r="208" spans="2:17" ht="15" customHeight="1">
      <c r="B208" s="1264"/>
      <c r="C208" s="80" t="s">
        <v>269</v>
      </c>
      <c r="D208" s="81" t="s">
        <v>130</v>
      </c>
      <c r="E208" s="316">
        <f t="shared" ref="E208:P208" si="85">E$69*$J$169</f>
        <v>0</v>
      </c>
      <c r="F208" s="317">
        <f t="shared" si="85"/>
        <v>0</v>
      </c>
      <c r="G208" s="317">
        <f t="shared" si="85"/>
        <v>0</v>
      </c>
      <c r="H208" s="317">
        <f t="shared" si="85"/>
        <v>0</v>
      </c>
      <c r="I208" s="317">
        <f t="shared" si="85"/>
        <v>0</v>
      </c>
      <c r="J208" s="317">
        <f t="shared" si="85"/>
        <v>0</v>
      </c>
      <c r="K208" s="317">
        <f t="shared" si="85"/>
        <v>0</v>
      </c>
      <c r="L208" s="317">
        <f t="shared" si="85"/>
        <v>0</v>
      </c>
      <c r="M208" s="317">
        <f t="shared" si="85"/>
        <v>0</v>
      </c>
      <c r="N208" s="317">
        <f t="shared" si="85"/>
        <v>0</v>
      </c>
      <c r="O208" s="317">
        <f t="shared" si="85"/>
        <v>0</v>
      </c>
      <c r="P208" s="318">
        <f t="shared" si="85"/>
        <v>0</v>
      </c>
      <c r="Q208" s="531">
        <f t="shared" si="67"/>
        <v>0</v>
      </c>
    </row>
    <row r="209" spans="2:21" ht="15" customHeight="1">
      <c r="B209" s="1265"/>
      <c r="C209" s="105" t="s">
        <v>268</v>
      </c>
      <c r="D209" s="81" t="s">
        <v>108</v>
      </c>
      <c r="E209" s="316">
        <f>E70*$K$169</f>
        <v>0</v>
      </c>
      <c r="F209" s="317">
        <f t="shared" ref="F209:P209" si="86">F70*$K$169</f>
        <v>0</v>
      </c>
      <c r="G209" s="317">
        <f t="shared" si="86"/>
        <v>0</v>
      </c>
      <c r="H209" s="317">
        <f t="shared" si="86"/>
        <v>0</v>
      </c>
      <c r="I209" s="317">
        <f t="shared" si="86"/>
        <v>0</v>
      </c>
      <c r="J209" s="317">
        <f t="shared" si="86"/>
        <v>0</v>
      </c>
      <c r="K209" s="317">
        <f t="shared" si="86"/>
        <v>0</v>
      </c>
      <c r="L209" s="317">
        <f t="shared" si="86"/>
        <v>0</v>
      </c>
      <c r="M209" s="317">
        <f t="shared" si="86"/>
        <v>0</v>
      </c>
      <c r="N209" s="317">
        <f t="shared" si="86"/>
        <v>0</v>
      </c>
      <c r="O209" s="317">
        <f t="shared" si="86"/>
        <v>0</v>
      </c>
      <c r="P209" s="318">
        <f t="shared" si="86"/>
        <v>0</v>
      </c>
      <c r="Q209" s="535">
        <f>SUM(E209:P209)</f>
        <v>0</v>
      </c>
    </row>
    <row r="210" spans="2:21" ht="15" customHeight="1">
      <c r="B210" s="1266"/>
      <c r="C210" s="84" t="s">
        <v>81</v>
      </c>
      <c r="D210" s="81" t="s">
        <v>108</v>
      </c>
      <c r="E210" s="320">
        <f t="shared" ref="E210:P210" si="87">E$71*$L$169</f>
        <v>0</v>
      </c>
      <c r="F210" s="320">
        <f t="shared" si="87"/>
        <v>0</v>
      </c>
      <c r="G210" s="320">
        <f t="shared" si="87"/>
        <v>0</v>
      </c>
      <c r="H210" s="320">
        <f t="shared" si="87"/>
        <v>0</v>
      </c>
      <c r="I210" s="320">
        <f t="shared" si="87"/>
        <v>0</v>
      </c>
      <c r="J210" s="320">
        <f t="shared" si="87"/>
        <v>0</v>
      </c>
      <c r="K210" s="320">
        <f t="shared" si="87"/>
        <v>0</v>
      </c>
      <c r="L210" s="320">
        <f t="shared" si="87"/>
        <v>0</v>
      </c>
      <c r="M210" s="320">
        <f t="shared" si="87"/>
        <v>0</v>
      </c>
      <c r="N210" s="320">
        <f t="shared" si="87"/>
        <v>0</v>
      </c>
      <c r="O210" s="320">
        <f t="shared" si="87"/>
        <v>0</v>
      </c>
      <c r="P210" s="320">
        <f t="shared" si="87"/>
        <v>0</v>
      </c>
      <c r="Q210" s="533">
        <f t="shared" si="67"/>
        <v>0</v>
      </c>
    </row>
    <row r="211" spans="2:21" ht="15" customHeight="1">
      <c r="B211" s="1146" t="s">
        <v>22</v>
      </c>
      <c r="C211" s="75" t="s">
        <v>66</v>
      </c>
      <c r="D211" s="76" t="s">
        <v>130</v>
      </c>
      <c r="E211" s="315">
        <f t="shared" ref="E211:P211" si="88">E$72*$E$169</f>
        <v>0</v>
      </c>
      <c r="F211" s="315">
        <f t="shared" si="88"/>
        <v>0</v>
      </c>
      <c r="G211" s="315">
        <f t="shared" si="88"/>
        <v>0</v>
      </c>
      <c r="H211" s="315">
        <f t="shared" si="88"/>
        <v>0</v>
      </c>
      <c r="I211" s="315">
        <f t="shared" si="88"/>
        <v>0</v>
      </c>
      <c r="J211" s="315">
        <f t="shared" si="88"/>
        <v>0</v>
      </c>
      <c r="K211" s="315">
        <f t="shared" si="88"/>
        <v>0</v>
      </c>
      <c r="L211" s="315">
        <f t="shared" si="88"/>
        <v>0</v>
      </c>
      <c r="M211" s="315">
        <f t="shared" si="88"/>
        <v>0</v>
      </c>
      <c r="N211" s="315">
        <f t="shared" si="88"/>
        <v>0</v>
      </c>
      <c r="O211" s="315">
        <f t="shared" si="88"/>
        <v>0</v>
      </c>
      <c r="P211" s="315">
        <f t="shared" si="88"/>
        <v>0</v>
      </c>
      <c r="Q211" s="532">
        <f t="shared" si="67"/>
        <v>0</v>
      </c>
    </row>
    <row r="212" spans="2:21" ht="15" customHeight="1">
      <c r="B212" s="1147"/>
      <c r="C212" s="80" t="s">
        <v>68</v>
      </c>
      <c r="D212" s="81" t="s">
        <v>130</v>
      </c>
      <c r="E212" s="316">
        <f t="shared" ref="E212:P212" si="89">E$73*$F$169</f>
        <v>0</v>
      </c>
      <c r="F212" s="317">
        <f t="shared" si="89"/>
        <v>0</v>
      </c>
      <c r="G212" s="317">
        <f t="shared" si="89"/>
        <v>0</v>
      </c>
      <c r="H212" s="317">
        <f t="shared" si="89"/>
        <v>0</v>
      </c>
      <c r="I212" s="317">
        <f t="shared" si="89"/>
        <v>0</v>
      </c>
      <c r="J212" s="317">
        <f t="shared" si="89"/>
        <v>0</v>
      </c>
      <c r="K212" s="317">
        <f t="shared" si="89"/>
        <v>0</v>
      </c>
      <c r="L212" s="317">
        <f t="shared" si="89"/>
        <v>0</v>
      </c>
      <c r="M212" s="317">
        <f t="shared" si="89"/>
        <v>0</v>
      </c>
      <c r="N212" s="317">
        <f t="shared" si="89"/>
        <v>0</v>
      </c>
      <c r="O212" s="317">
        <f t="shared" si="89"/>
        <v>0</v>
      </c>
      <c r="P212" s="318">
        <f t="shared" si="89"/>
        <v>0</v>
      </c>
      <c r="Q212" s="531">
        <f t="shared" si="67"/>
        <v>0</v>
      </c>
    </row>
    <row r="213" spans="2:21" ht="15" customHeight="1">
      <c r="B213" s="1147"/>
      <c r="C213" s="80" t="s">
        <v>69</v>
      </c>
      <c r="D213" s="81" t="s">
        <v>108</v>
      </c>
      <c r="E213" s="320">
        <f t="shared" ref="E213:P213" si="90">E$74*$G$169</f>
        <v>0</v>
      </c>
      <c r="F213" s="320">
        <f t="shared" si="90"/>
        <v>0</v>
      </c>
      <c r="G213" s="320">
        <f t="shared" si="90"/>
        <v>0</v>
      </c>
      <c r="H213" s="320">
        <f t="shared" si="90"/>
        <v>0</v>
      </c>
      <c r="I213" s="320">
        <f t="shared" si="90"/>
        <v>0</v>
      </c>
      <c r="J213" s="320">
        <f t="shared" si="90"/>
        <v>0</v>
      </c>
      <c r="K213" s="320">
        <f t="shared" si="90"/>
        <v>0</v>
      </c>
      <c r="L213" s="320">
        <f t="shared" si="90"/>
        <v>0</v>
      </c>
      <c r="M213" s="320">
        <f t="shared" si="90"/>
        <v>0</v>
      </c>
      <c r="N213" s="320">
        <f t="shared" si="90"/>
        <v>0</v>
      </c>
      <c r="O213" s="320">
        <f t="shared" si="90"/>
        <v>0</v>
      </c>
      <c r="P213" s="320">
        <f t="shared" si="90"/>
        <v>0</v>
      </c>
      <c r="Q213" s="531">
        <f t="shared" si="67"/>
        <v>0</v>
      </c>
    </row>
    <row r="214" spans="2:21" ht="15" customHeight="1">
      <c r="B214" s="1130" t="s">
        <v>23</v>
      </c>
      <c r="C214" s="75" t="s">
        <v>66</v>
      </c>
      <c r="D214" s="76" t="s">
        <v>130</v>
      </c>
      <c r="E214" s="315">
        <f t="shared" ref="E214:P214" si="91">E$75*$E$169</f>
        <v>0</v>
      </c>
      <c r="F214" s="315">
        <f t="shared" si="91"/>
        <v>0</v>
      </c>
      <c r="G214" s="315">
        <f t="shared" si="91"/>
        <v>0</v>
      </c>
      <c r="H214" s="315">
        <f t="shared" si="91"/>
        <v>0</v>
      </c>
      <c r="I214" s="315">
        <f t="shared" si="91"/>
        <v>0</v>
      </c>
      <c r="J214" s="315">
        <f t="shared" si="91"/>
        <v>0</v>
      </c>
      <c r="K214" s="315">
        <f t="shared" si="91"/>
        <v>0</v>
      </c>
      <c r="L214" s="315">
        <f t="shared" si="91"/>
        <v>0</v>
      </c>
      <c r="M214" s="315">
        <f t="shared" si="91"/>
        <v>0</v>
      </c>
      <c r="N214" s="315">
        <f t="shared" si="91"/>
        <v>0</v>
      </c>
      <c r="O214" s="315">
        <f t="shared" si="91"/>
        <v>0</v>
      </c>
      <c r="P214" s="315">
        <f t="shared" si="91"/>
        <v>0</v>
      </c>
      <c r="Q214" s="532">
        <f t="shared" si="67"/>
        <v>0</v>
      </c>
      <c r="U214" s="721">
        <f>事業報告書!$J$10</f>
        <v>0</v>
      </c>
    </row>
    <row r="215" spans="2:21" ht="15" customHeight="1">
      <c r="B215" s="1131"/>
      <c r="C215" s="80" t="s">
        <v>68</v>
      </c>
      <c r="D215" s="81" t="s">
        <v>130</v>
      </c>
      <c r="E215" s="316">
        <f t="shared" ref="E215:P215" si="92">E$76*$F$169</f>
        <v>0</v>
      </c>
      <c r="F215" s="317">
        <f t="shared" si="92"/>
        <v>0</v>
      </c>
      <c r="G215" s="317">
        <f t="shared" si="92"/>
        <v>0</v>
      </c>
      <c r="H215" s="317">
        <f t="shared" si="92"/>
        <v>0</v>
      </c>
      <c r="I215" s="317">
        <f t="shared" si="92"/>
        <v>0</v>
      </c>
      <c r="J215" s="317">
        <f t="shared" si="92"/>
        <v>0</v>
      </c>
      <c r="K215" s="317">
        <f t="shared" si="92"/>
        <v>0</v>
      </c>
      <c r="L215" s="317">
        <f t="shared" si="92"/>
        <v>0</v>
      </c>
      <c r="M215" s="317">
        <f t="shared" si="92"/>
        <v>0</v>
      </c>
      <c r="N215" s="317">
        <f t="shared" si="92"/>
        <v>0</v>
      </c>
      <c r="O215" s="317">
        <f t="shared" si="92"/>
        <v>0</v>
      </c>
      <c r="P215" s="318">
        <f t="shared" si="92"/>
        <v>0</v>
      </c>
      <c r="Q215" s="531">
        <f t="shared" si="67"/>
        <v>0</v>
      </c>
    </row>
    <row r="216" spans="2:21" ht="15" customHeight="1">
      <c r="B216" s="1132"/>
      <c r="C216" s="84" t="s">
        <v>69</v>
      </c>
      <c r="D216" s="81" t="s">
        <v>108</v>
      </c>
      <c r="E216" s="320">
        <f t="shared" ref="E216:P216" si="93">E$77*$G$169</f>
        <v>0</v>
      </c>
      <c r="F216" s="320">
        <f t="shared" si="93"/>
        <v>0</v>
      </c>
      <c r="G216" s="320">
        <f t="shared" si="93"/>
        <v>0</v>
      </c>
      <c r="H216" s="320">
        <f t="shared" si="93"/>
        <v>0</v>
      </c>
      <c r="I216" s="320">
        <f t="shared" si="93"/>
        <v>0</v>
      </c>
      <c r="J216" s="320">
        <f t="shared" si="93"/>
        <v>0</v>
      </c>
      <c r="K216" s="320">
        <f t="shared" si="93"/>
        <v>0</v>
      </c>
      <c r="L216" s="320">
        <f t="shared" si="93"/>
        <v>0</v>
      </c>
      <c r="M216" s="320">
        <f t="shared" si="93"/>
        <v>0</v>
      </c>
      <c r="N216" s="320">
        <f t="shared" si="93"/>
        <v>0</v>
      </c>
      <c r="O216" s="320">
        <f t="shared" si="93"/>
        <v>0</v>
      </c>
      <c r="P216" s="320">
        <f t="shared" si="93"/>
        <v>0</v>
      </c>
      <c r="Q216" s="533">
        <f t="shared" si="67"/>
        <v>0</v>
      </c>
    </row>
    <row r="217" spans="2:21" ht="15" customHeight="1">
      <c r="B217" s="1146" t="s">
        <v>24</v>
      </c>
      <c r="C217" s="75" t="s">
        <v>66</v>
      </c>
      <c r="D217" s="76" t="s">
        <v>130</v>
      </c>
      <c r="E217" s="315">
        <f t="shared" ref="E217:P217" si="94">E$78*$E$169</f>
        <v>0</v>
      </c>
      <c r="F217" s="315">
        <f t="shared" si="94"/>
        <v>0</v>
      </c>
      <c r="G217" s="315">
        <f t="shared" si="94"/>
        <v>0</v>
      </c>
      <c r="H217" s="315">
        <f t="shared" si="94"/>
        <v>0</v>
      </c>
      <c r="I217" s="315">
        <f t="shared" si="94"/>
        <v>0</v>
      </c>
      <c r="J217" s="315">
        <f t="shared" si="94"/>
        <v>0</v>
      </c>
      <c r="K217" s="315">
        <f t="shared" si="94"/>
        <v>0</v>
      </c>
      <c r="L217" s="315">
        <f t="shared" si="94"/>
        <v>0</v>
      </c>
      <c r="M217" s="315">
        <f t="shared" si="94"/>
        <v>0</v>
      </c>
      <c r="N217" s="315">
        <f t="shared" si="94"/>
        <v>0</v>
      </c>
      <c r="O217" s="315">
        <f t="shared" si="94"/>
        <v>0</v>
      </c>
      <c r="P217" s="315">
        <f t="shared" si="94"/>
        <v>0</v>
      </c>
      <c r="Q217" s="532">
        <f t="shared" si="67"/>
        <v>0</v>
      </c>
    </row>
    <row r="218" spans="2:21" ht="15" customHeight="1">
      <c r="B218" s="1147"/>
      <c r="C218" s="80" t="s">
        <v>68</v>
      </c>
      <c r="D218" s="81" t="s">
        <v>130</v>
      </c>
      <c r="E218" s="316">
        <f t="shared" ref="E218:P218" si="95">E$79*$F$169</f>
        <v>0</v>
      </c>
      <c r="F218" s="317">
        <f t="shared" si="95"/>
        <v>0</v>
      </c>
      <c r="G218" s="317">
        <f t="shared" si="95"/>
        <v>0</v>
      </c>
      <c r="H218" s="317">
        <f t="shared" si="95"/>
        <v>0</v>
      </c>
      <c r="I218" s="317">
        <f t="shared" si="95"/>
        <v>0</v>
      </c>
      <c r="J218" s="317">
        <f t="shared" si="95"/>
        <v>0</v>
      </c>
      <c r="K218" s="317">
        <f t="shared" si="95"/>
        <v>0</v>
      </c>
      <c r="L218" s="317">
        <f t="shared" si="95"/>
        <v>0</v>
      </c>
      <c r="M218" s="317">
        <f t="shared" si="95"/>
        <v>0</v>
      </c>
      <c r="N218" s="317">
        <f t="shared" si="95"/>
        <v>0</v>
      </c>
      <c r="O218" s="317">
        <f t="shared" si="95"/>
        <v>0</v>
      </c>
      <c r="P218" s="318">
        <f t="shared" si="95"/>
        <v>0</v>
      </c>
      <c r="Q218" s="531">
        <f t="shared" si="67"/>
        <v>0</v>
      </c>
    </row>
    <row r="219" spans="2:21" ht="15" customHeight="1">
      <c r="B219" s="1147"/>
      <c r="C219" s="80" t="s">
        <v>69</v>
      </c>
      <c r="D219" s="81" t="s">
        <v>130</v>
      </c>
      <c r="E219" s="316">
        <f t="shared" ref="E219:P219" si="96">E$80*$G$169</f>
        <v>0</v>
      </c>
      <c r="F219" s="317">
        <f t="shared" si="96"/>
        <v>0</v>
      </c>
      <c r="G219" s="317">
        <f t="shared" si="96"/>
        <v>0</v>
      </c>
      <c r="H219" s="317">
        <f t="shared" si="96"/>
        <v>0</v>
      </c>
      <c r="I219" s="317">
        <f t="shared" si="96"/>
        <v>0</v>
      </c>
      <c r="J219" s="317">
        <f t="shared" si="96"/>
        <v>0</v>
      </c>
      <c r="K219" s="317">
        <f t="shared" si="96"/>
        <v>0</v>
      </c>
      <c r="L219" s="317">
        <f t="shared" si="96"/>
        <v>0</v>
      </c>
      <c r="M219" s="317">
        <f t="shared" si="96"/>
        <v>0</v>
      </c>
      <c r="N219" s="317">
        <f t="shared" si="96"/>
        <v>0</v>
      </c>
      <c r="O219" s="317">
        <f t="shared" si="96"/>
        <v>0</v>
      </c>
      <c r="P219" s="318">
        <f t="shared" si="96"/>
        <v>0</v>
      </c>
      <c r="Q219" s="531">
        <f t="shared" si="67"/>
        <v>0</v>
      </c>
    </row>
    <row r="220" spans="2:21" ht="15" customHeight="1">
      <c r="B220" s="1147"/>
      <c r="C220" s="80" t="s">
        <v>273</v>
      </c>
      <c r="D220" s="81" t="s">
        <v>130</v>
      </c>
      <c r="E220" s="316">
        <f t="shared" ref="E220:P220" si="97">E$81*$H$169</f>
        <v>0</v>
      </c>
      <c r="F220" s="317">
        <f t="shared" si="97"/>
        <v>0</v>
      </c>
      <c r="G220" s="317">
        <f t="shared" si="97"/>
        <v>0</v>
      </c>
      <c r="H220" s="317">
        <f t="shared" si="97"/>
        <v>0</v>
      </c>
      <c r="I220" s="317">
        <f t="shared" si="97"/>
        <v>0</v>
      </c>
      <c r="J220" s="317">
        <f t="shared" si="97"/>
        <v>0</v>
      </c>
      <c r="K220" s="317">
        <f t="shared" si="97"/>
        <v>0</v>
      </c>
      <c r="L220" s="317">
        <f t="shared" si="97"/>
        <v>0</v>
      </c>
      <c r="M220" s="317">
        <f t="shared" si="97"/>
        <v>0</v>
      </c>
      <c r="N220" s="317">
        <f t="shared" si="97"/>
        <v>0</v>
      </c>
      <c r="O220" s="317">
        <f t="shared" si="97"/>
        <v>0</v>
      </c>
      <c r="P220" s="318">
        <f t="shared" si="97"/>
        <v>0</v>
      </c>
      <c r="Q220" s="531">
        <f t="shared" si="67"/>
        <v>0</v>
      </c>
    </row>
    <row r="221" spans="2:21" ht="15" customHeight="1">
      <c r="B221" s="1147"/>
      <c r="C221" s="80" t="s">
        <v>75</v>
      </c>
      <c r="D221" s="81" t="s">
        <v>130</v>
      </c>
      <c r="E221" s="316">
        <f t="shared" ref="E221:P221" si="98">E$82/$K$13*$I$169</f>
        <v>0</v>
      </c>
      <c r="F221" s="317">
        <f t="shared" si="98"/>
        <v>0</v>
      </c>
      <c r="G221" s="317">
        <f t="shared" si="98"/>
        <v>0</v>
      </c>
      <c r="H221" s="317">
        <f t="shared" si="98"/>
        <v>0</v>
      </c>
      <c r="I221" s="317">
        <f t="shared" si="98"/>
        <v>0</v>
      </c>
      <c r="J221" s="317">
        <f t="shared" si="98"/>
        <v>0</v>
      </c>
      <c r="K221" s="317">
        <f t="shared" si="98"/>
        <v>0</v>
      </c>
      <c r="L221" s="317">
        <f t="shared" si="98"/>
        <v>0</v>
      </c>
      <c r="M221" s="317">
        <f t="shared" si="98"/>
        <v>0</v>
      </c>
      <c r="N221" s="317">
        <f t="shared" si="98"/>
        <v>0</v>
      </c>
      <c r="O221" s="317">
        <f t="shared" si="98"/>
        <v>0</v>
      </c>
      <c r="P221" s="318">
        <f t="shared" si="98"/>
        <v>0</v>
      </c>
      <c r="Q221" s="531">
        <f t="shared" si="67"/>
        <v>0</v>
      </c>
    </row>
    <row r="222" spans="2:21" ht="15" customHeight="1">
      <c r="B222" s="1147"/>
      <c r="C222" s="80" t="s">
        <v>269</v>
      </c>
      <c r="D222" s="81" t="s">
        <v>130</v>
      </c>
      <c r="E222" s="316">
        <f t="shared" ref="E222:P222" si="99">E$83*$J$169</f>
        <v>0</v>
      </c>
      <c r="F222" s="317">
        <f t="shared" si="99"/>
        <v>0</v>
      </c>
      <c r="G222" s="317">
        <f t="shared" si="99"/>
        <v>0</v>
      </c>
      <c r="H222" s="317">
        <f t="shared" si="99"/>
        <v>0</v>
      </c>
      <c r="I222" s="317">
        <f t="shared" si="99"/>
        <v>0</v>
      </c>
      <c r="J222" s="317">
        <f t="shared" si="99"/>
        <v>0</v>
      </c>
      <c r="K222" s="317">
        <f t="shared" si="99"/>
        <v>0</v>
      </c>
      <c r="L222" s="317">
        <f t="shared" si="99"/>
        <v>0</v>
      </c>
      <c r="M222" s="317">
        <f t="shared" si="99"/>
        <v>0</v>
      </c>
      <c r="N222" s="317">
        <f t="shared" si="99"/>
        <v>0</v>
      </c>
      <c r="O222" s="317">
        <f t="shared" si="99"/>
        <v>0</v>
      </c>
      <c r="P222" s="318">
        <f t="shared" si="99"/>
        <v>0</v>
      </c>
      <c r="Q222" s="531">
        <f t="shared" si="67"/>
        <v>0</v>
      </c>
    </row>
    <row r="223" spans="2:21" ht="15" customHeight="1">
      <c r="B223" s="1147"/>
      <c r="C223" s="80" t="s">
        <v>268</v>
      </c>
      <c r="D223" s="81" t="s">
        <v>130</v>
      </c>
      <c r="E223" s="316">
        <f>E$84*$K$169</f>
        <v>0</v>
      </c>
      <c r="F223" s="317">
        <f t="shared" ref="F223:P223" si="100">F$84*$K$169</f>
        <v>0</v>
      </c>
      <c r="G223" s="317">
        <f t="shared" si="100"/>
        <v>0</v>
      </c>
      <c r="H223" s="317">
        <f t="shared" si="100"/>
        <v>0</v>
      </c>
      <c r="I223" s="317">
        <f t="shared" si="100"/>
        <v>0</v>
      </c>
      <c r="J223" s="317">
        <f t="shared" si="100"/>
        <v>0</v>
      </c>
      <c r="K223" s="317">
        <f t="shared" si="100"/>
        <v>0</v>
      </c>
      <c r="L223" s="317">
        <f t="shared" si="100"/>
        <v>0</v>
      </c>
      <c r="M223" s="317">
        <f t="shared" si="100"/>
        <v>0</v>
      </c>
      <c r="N223" s="317">
        <f t="shared" si="100"/>
        <v>0</v>
      </c>
      <c r="O223" s="317">
        <f t="shared" si="100"/>
        <v>0</v>
      </c>
      <c r="P223" s="318">
        <f t="shared" si="100"/>
        <v>0</v>
      </c>
      <c r="Q223" s="531">
        <f>SUM(E223:P223)</f>
        <v>0</v>
      </c>
    </row>
    <row r="224" spans="2:21" ht="15" customHeight="1">
      <c r="B224" s="1147"/>
      <c r="C224" s="80" t="s">
        <v>81</v>
      </c>
      <c r="D224" s="81" t="s">
        <v>130</v>
      </c>
      <c r="E224" s="316">
        <f t="shared" ref="E224:P224" si="101">E$85*$L$169</f>
        <v>0</v>
      </c>
      <c r="F224" s="317">
        <f t="shared" si="101"/>
        <v>0</v>
      </c>
      <c r="G224" s="317">
        <f t="shared" si="101"/>
        <v>0</v>
      </c>
      <c r="H224" s="317">
        <f t="shared" si="101"/>
        <v>0</v>
      </c>
      <c r="I224" s="317">
        <f t="shared" si="101"/>
        <v>0</v>
      </c>
      <c r="J224" s="317">
        <f t="shared" si="101"/>
        <v>0</v>
      </c>
      <c r="K224" s="317">
        <f t="shared" si="101"/>
        <v>0</v>
      </c>
      <c r="L224" s="317">
        <f t="shared" si="101"/>
        <v>0</v>
      </c>
      <c r="M224" s="317">
        <f t="shared" si="101"/>
        <v>0</v>
      </c>
      <c r="N224" s="317">
        <f t="shared" si="101"/>
        <v>0</v>
      </c>
      <c r="O224" s="317">
        <f t="shared" si="101"/>
        <v>0</v>
      </c>
      <c r="P224" s="318">
        <f t="shared" si="101"/>
        <v>0</v>
      </c>
      <c r="Q224" s="531">
        <f t="shared" si="67"/>
        <v>0</v>
      </c>
    </row>
    <row r="225" spans="2:17" ht="15" customHeight="1">
      <c r="B225" s="1159"/>
      <c r="C225" s="107" t="str">
        <f>C33</f>
        <v>その他2</v>
      </c>
      <c r="D225" s="108" t="s">
        <v>108</v>
      </c>
      <c r="E225" s="319">
        <f>IF($O$169="",0,$O$169*E86)</f>
        <v>0</v>
      </c>
      <c r="F225" s="319">
        <f t="shared" ref="F225:P225" si="102">IF($O$169="",0,$O$169*F86)</f>
        <v>0</v>
      </c>
      <c r="G225" s="319">
        <f t="shared" si="102"/>
        <v>0</v>
      </c>
      <c r="H225" s="319">
        <f t="shared" si="102"/>
        <v>0</v>
      </c>
      <c r="I225" s="319">
        <f t="shared" si="102"/>
        <v>0</v>
      </c>
      <c r="J225" s="319">
        <f t="shared" si="102"/>
        <v>0</v>
      </c>
      <c r="K225" s="319">
        <f t="shared" si="102"/>
        <v>0</v>
      </c>
      <c r="L225" s="319">
        <f t="shared" si="102"/>
        <v>0</v>
      </c>
      <c r="M225" s="319">
        <f t="shared" si="102"/>
        <v>0</v>
      </c>
      <c r="N225" s="319">
        <f t="shared" si="102"/>
        <v>0</v>
      </c>
      <c r="O225" s="319">
        <f t="shared" si="102"/>
        <v>0</v>
      </c>
      <c r="P225" s="343">
        <f t="shared" si="102"/>
        <v>0</v>
      </c>
      <c r="Q225" s="534">
        <f>SUM(E225:P225)</f>
        <v>0</v>
      </c>
    </row>
    <row r="226" spans="2:17" ht="15" customHeight="1">
      <c r="B226" s="1130" t="s">
        <v>25</v>
      </c>
      <c r="C226" s="75" t="s">
        <v>66</v>
      </c>
      <c r="D226" s="76" t="s">
        <v>130</v>
      </c>
      <c r="E226" s="315">
        <f t="shared" ref="E226:P226" si="103">E$87*$E$169</f>
        <v>0</v>
      </c>
      <c r="F226" s="315">
        <f t="shared" si="103"/>
        <v>0</v>
      </c>
      <c r="G226" s="315">
        <f t="shared" si="103"/>
        <v>0</v>
      </c>
      <c r="H226" s="315">
        <f t="shared" si="103"/>
        <v>0</v>
      </c>
      <c r="I226" s="315">
        <f t="shared" si="103"/>
        <v>0</v>
      </c>
      <c r="J226" s="315">
        <f t="shared" si="103"/>
        <v>0</v>
      </c>
      <c r="K226" s="315">
        <f t="shared" si="103"/>
        <v>0</v>
      </c>
      <c r="L226" s="315">
        <f t="shared" si="103"/>
        <v>0</v>
      </c>
      <c r="M226" s="315">
        <f t="shared" si="103"/>
        <v>0</v>
      </c>
      <c r="N226" s="315">
        <f t="shared" si="103"/>
        <v>0</v>
      </c>
      <c r="O226" s="315">
        <f t="shared" si="103"/>
        <v>0</v>
      </c>
      <c r="P226" s="315">
        <f t="shared" si="103"/>
        <v>0</v>
      </c>
      <c r="Q226" s="532">
        <f t="shared" si="67"/>
        <v>0</v>
      </c>
    </row>
    <row r="227" spans="2:17" ht="15" customHeight="1">
      <c r="B227" s="1161"/>
      <c r="C227" s="80" t="s">
        <v>68</v>
      </c>
      <c r="D227" s="81" t="s">
        <v>130</v>
      </c>
      <c r="E227" s="316">
        <f t="shared" ref="E227:P227" si="104">E$88*$F$169</f>
        <v>0</v>
      </c>
      <c r="F227" s="317">
        <f t="shared" si="104"/>
        <v>0</v>
      </c>
      <c r="G227" s="317">
        <f t="shared" si="104"/>
        <v>0</v>
      </c>
      <c r="H227" s="317">
        <f t="shared" si="104"/>
        <v>0</v>
      </c>
      <c r="I227" s="317">
        <f t="shared" si="104"/>
        <v>0</v>
      </c>
      <c r="J227" s="317">
        <f t="shared" si="104"/>
        <v>0</v>
      </c>
      <c r="K227" s="317">
        <f t="shared" si="104"/>
        <v>0</v>
      </c>
      <c r="L227" s="317">
        <f t="shared" si="104"/>
        <v>0</v>
      </c>
      <c r="M227" s="317">
        <f t="shared" si="104"/>
        <v>0</v>
      </c>
      <c r="N227" s="317">
        <f t="shared" si="104"/>
        <v>0</v>
      </c>
      <c r="O227" s="317">
        <f t="shared" si="104"/>
        <v>0</v>
      </c>
      <c r="P227" s="318">
        <f t="shared" si="104"/>
        <v>0</v>
      </c>
      <c r="Q227" s="531">
        <f t="shared" si="67"/>
        <v>0</v>
      </c>
    </row>
    <row r="228" spans="2:17" ht="15" customHeight="1">
      <c r="B228" s="1156"/>
      <c r="C228" s="84" t="s">
        <v>69</v>
      </c>
      <c r="D228" s="81" t="s">
        <v>108</v>
      </c>
      <c r="E228" s="320">
        <f t="shared" ref="E228:P228" si="105">E$89*$G$169</f>
        <v>0</v>
      </c>
      <c r="F228" s="320">
        <f t="shared" si="105"/>
        <v>0</v>
      </c>
      <c r="G228" s="320">
        <f t="shared" si="105"/>
        <v>0</v>
      </c>
      <c r="H228" s="320">
        <f t="shared" si="105"/>
        <v>0</v>
      </c>
      <c r="I228" s="320">
        <f t="shared" si="105"/>
        <v>0</v>
      </c>
      <c r="J228" s="320">
        <f t="shared" si="105"/>
        <v>0</v>
      </c>
      <c r="K228" s="320">
        <f t="shared" si="105"/>
        <v>0</v>
      </c>
      <c r="L228" s="320">
        <f t="shared" si="105"/>
        <v>0</v>
      </c>
      <c r="M228" s="320">
        <f t="shared" si="105"/>
        <v>0</v>
      </c>
      <c r="N228" s="320">
        <f t="shared" si="105"/>
        <v>0</v>
      </c>
      <c r="O228" s="320">
        <f t="shared" si="105"/>
        <v>0</v>
      </c>
      <c r="P228" s="320">
        <f t="shared" si="105"/>
        <v>0</v>
      </c>
      <c r="Q228" s="533">
        <f t="shared" si="67"/>
        <v>0</v>
      </c>
    </row>
    <row r="229" spans="2:17" ht="15" customHeight="1">
      <c r="B229" s="1130" t="s">
        <v>30</v>
      </c>
      <c r="C229" s="75" t="s">
        <v>66</v>
      </c>
      <c r="D229" s="76" t="s">
        <v>130</v>
      </c>
      <c r="E229" s="321">
        <f t="shared" ref="E229:P229" si="106">E$90*$E$169</f>
        <v>0</v>
      </c>
      <c r="F229" s="322">
        <f t="shared" si="106"/>
        <v>0</v>
      </c>
      <c r="G229" s="322">
        <f t="shared" si="106"/>
        <v>0</v>
      </c>
      <c r="H229" s="322">
        <f t="shared" si="106"/>
        <v>0</v>
      </c>
      <c r="I229" s="322">
        <f t="shared" si="106"/>
        <v>0</v>
      </c>
      <c r="J229" s="322">
        <f t="shared" si="106"/>
        <v>0</v>
      </c>
      <c r="K229" s="322">
        <f t="shared" si="106"/>
        <v>0</v>
      </c>
      <c r="L229" s="322">
        <f t="shared" si="106"/>
        <v>0</v>
      </c>
      <c r="M229" s="322">
        <f t="shared" si="106"/>
        <v>0</v>
      </c>
      <c r="N229" s="322">
        <f t="shared" si="106"/>
        <v>0</v>
      </c>
      <c r="O229" s="322">
        <f t="shared" si="106"/>
        <v>0</v>
      </c>
      <c r="P229" s="323">
        <f t="shared" si="106"/>
        <v>0</v>
      </c>
      <c r="Q229" s="532">
        <f t="shared" si="67"/>
        <v>0</v>
      </c>
    </row>
    <row r="230" spans="2:17" ht="15" customHeight="1">
      <c r="B230" s="1131"/>
      <c r="C230" s="80" t="s">
        <v>68</v>
      </c>
      <c r="D230" s="81" t="s">
        <v>130</v>
      </c>
      <c r="E230" s="319">
        <f t="shared" ref="E230:P230" si="107">E$91*$F$169</f>
        <v>0</v>
      </c>
      <c r="F230" s="319">
        <f t="shared" si="107"/>
        <v>0</v>
      </c>
      <c r="G230" s="319">
        <f t="shared" si="107"/>
        <v>0</v>
      </c>
      <c r="H230" s="319">
        <f t="shared" si="107"/>
        <v>0</v>
      </c>
      <c r="I230" s="319">
        <f t="shared" si="107"/>
        <v>0</v>
      </c>
      <c r="J230" s="319">
        <f t="shared" si="107"/>
        <v>0</v>
      </c>
      <c r="K230" s="319">
        <f t="shared" si="107"/>
        <v>0</v>
      </c>
      <c r="L230" s="319">
        <f t="shared" si="107"/>
        <v>0</v>
      </c>
      <c r="M230" s="319">
        <f t="shared" si="107"/>
        <v>0</v>
      </c>
      <c r="N230" s="319">
        <f t="shared" si="107"/>
        <v>0</v>
      </c>
      <c r="O230" s="319">
        <f t="shared" si="107"/>
        <v>0</v>
      </c>
      <c r="P230" s="319">
        <f t="shared" si="107"/>
        <v>0</v>
      </c>
      <c r="Q230" s="531">
        <f t="shared" si="67"/>
        <v>0</v>
      </c>
    </row>
    <row r="231" spans="2:17" ht="15" customHeight="1">
      <c r="B231" s="1131"/>
      <c r="C231" s="80" t="s">
        <v>69</v>
      </c>
      <c r="D231" s="81" t="s">
        <v>130</v>
      </c>
      <c r="E231" s="316">
        <f t="shared" ref="E231:P231" si="108">E$92*$G$169</f>
        <v>0</v>
      </c>
      <c r="F231" s="317">
        <f t="shared" si="108"/>
        <v>0</v>
      </c>
      <c r="G231" s="317">
        <f t="shared" si="108"/>
        <v>0</v>
      </c>
      <c r="H231" s="317">
        <f t="shared" si="108"/>
        <v>0</v>
      </c>
      <c r="I231" s="317">
        <f t="shared" si="108"/>
        <v>0</v>
      </c>
      <c r="J231" s="317">
        <f t="shared" si="108"/>
        <v>0</v>
      </c>
      <c r="K231" s="317">
        <f t="shared" si="108"/>
        <v>0</v>
      </c>
      <c r="L231" s="317">
        <f t="shared" si="108"/>
        <v>0</v>
      </c>
      <c r="M231" s="317">
        <f t="shared" si="108"/>
        <v>0</v>
      </c>
      <c r="N231" s="317">
        <f t="shared" si="108"/>
        <v>0</v>
      </c>
      <c r="O231" s="317">
        <f t="shared" si="108"/>
        <v>0</v>
      </c>
      <c r="P231" s="318">
        <f t="shared" si="108"/>
        <v>0</v>
      </c>
      <c r="Q231" s="531">
        <f t="shared" si="67"/>
        <v>0</v>
      </c>
    </row>
    <row r="232" spans="2:17" ht="15" customHeight="1">
      <c r="B232" s="1131"/>
      <c r="C232" s="80" t="s">
        <v>273</v>
      </c>
      <c r="D232" s="81" t="s">
        <v>130</v>
      </c>
      <c r="E232" s="316">
        <f t="shared" ref="E232:P232" si="109">E$93*$H$169</f>
        <v>0</v>
      </c>
      <c r="F232" s="317">
        <f t="shared" si="109"/>
        <v>0</v>
      </c>
      <c r="G232" s="317">
        <f t="shared" si="109"/>
        <v>0</v>
      </c>
      <c r="H232" s="317">
        <f t="shared" si="109"/>
        <v>0</v>
      </c>
      <c r="I232" s="317">
        <f t="shared" si="109"/>
        <v>0</v>
      </c>
      <c r="J232" s="317">
        <f t="shared" si="109"/>
        <v>0</v>
      </c>
      <c r="K232" s="317">
        <f t="shared" si="109"/>
        <v>0</v>
      </c>
      <c r="L232" s="317">
        <f t="shared" si="109"/>
        <v>0</v>
      </c>
      <c r="M232" s="317">
        <f t="shared" si="109"/>
        <v>0</v>
      </c>
      <c r="N232" s="317">
        <f t="shared" si="109"/>
        <v>0</v>
      </c>
      <c r="O232" s="317">
        <f t="shared" si="109"/>
        <v>0</v>
      </c>
      <c r="P232" s="318">
        <f t="shared" si="109"/>
        <v>0</v>
      </c>
      <c r="Q232" s="531">
        <f t="shared" si="67"/>
        <v>0</v>
      </c>
    </row>
    <row r="233" spans="2:17" s="74" customFormat="1" ht="15" customHeight="1">
      <c r="B233" s="1132"/>
      <c r="C233" s="84" t="s">
        <v>75</v>
      </c>
      <c r="D233" s="85" t="s">
        <v>108</v>
      </c>
      <c r="E233" s="320">
        <f t="shared" ref="E233:P233" si="110">E$94/$K$13*$I$169</f>
        <v>0</v>
      </c>
      <c r="F233" s="320">
        <f t="shared" si="110"/>
        <v>0</v>
      </c>
      <c r="G233" s="320">
        <f t="shared" si="110"/>
        <v>0</v>
      </c>
      <c r="H233" s="320">
        <f t="shared" si="110"/>
        <v>0</v>
      </c>
      <c r="I233" s="320">
        <f t="shared" si="110"/>
        <v>0</v>
      </c>
      <c r="J233" s="320">
        <f t="shared" si="110"/>
        <v>0</v>
      </c>
      <c r="K233" s="320">
        <f t="shared" si="110"/>
        <v>0</v>
      </c>
      <c r="L233" s="320">
        <f t="shared" si="110"/>
        <v>0</v>
      </c>
      <c r="M233" s="320">
        <f t="shared" si="110"/>
        <v>0</v>
      </c>
      <c r="N233" s="320">
        <f t="shared" si="110"/>
        <v>0</v>
      </c>
      <c r="O233" s="320">
        <f t="shared" si="110"/>
        <v>0</v>
      </c>
      <c r="P233" s="320">
        <f t="shared" si="110"/>
        <v>0</v>
      </c>
      <c r="Q233" s="533">
        <f t="shared" si="67"/>
        <v>0</v>
      </c>
    </row>
    <row r="234" spans="2:17" s="74" customFormat="1" ht="15" customHeight="1">
      <c r="B234" s="536" t="s">
        <v>27</v>
      </c>
      <c r="C234" s="456" t="s">
        <v>89</v>
      </c>
      <c r="D234" s="87" t="s">
        <v>130</v>
      </c>
      <c r="E234" s="324">
        <f t="shared" ref="E234:P234" si="111">E40*$R$40</f>
        <v>0</v>
      </c>
      <c r="F234" s="324">
        <f t="shared" si="111"/>
        <v>0</v>
      </c>
      <c r="G234" s="324">
        <f t="shared" si="111"/>
        <v>0</v>
      </c>
      <c r="H234" s="324">
        <f t="shared" si="111"/>
        <v>0</v>
      </c>
      <c r="I234" s="324">
        <f t="shared" si="111"/>
        <v>0</v>
      </c>
      <c r="J234" s="324">
        <f t="shared" si="111"/>
        <v>0</v>
      </c>
      <c r="K234" s="324">
        <f t="shared" si="111"/>
        <v>0</v>
      </c>
      <c r="L234" s="324">
        <f t="shared" si="111"/>
        <v>0</v>
      </c>
      <c r="M234" s="324">
        <f t="shared" si="111"/>
        <v>0</v>
      </c>
      <c r="N234" s="324">
        <f t="shared" si="111"/>
        <v>0</v>
      </c>
      <c r="O234" s="324">
        <f t="shared" si="111"/>
        <v>0</v>
      </c>
      <c r="P234" s="324">
        <f t="shared" si="111"/>
        <v>0</v>
      </c>
      <c r="Q234" s="537">
        <f>SUM(E234:P234)</f>
        <v>0</v>
      </c>
    </row>
    <row r="235" spans="2:17" s="74" customFormat="1" ht="15" customHeight="1">
      <c r="B235" s="503" t="s">
        <v>29</v>
      </c>
      <c r="C235" s="120" t="s">
        <v>92</v>
      </c>
      <c r="D235" s="87" t="s">
        <v>130</v>
      </c>
      <c r="E235" s="324">
        <f t="shared" ref="E235:P235" si="112">E43*$R$43</f>
        <v>0</v>
      </c>
      <c r="F235" s="324">
        <f t="shared" si="112"/>
        <v>0</v>
      </c>
      <c r="G235" s="324">
        <f t="shared" si="112"/>
        <v>0</v>
      </c>
      <c r="H235" s="324">
        <f t="shared" si="112"/>
        <v>0</v>
      </c>
      <c r="I235" s="324">
        <f t="shared" si="112"/>
        <v>0</v>
      </c>
      <c r="J235" s="324">
        <f t="shared" si="112"/>
        <v>0</v>
      </c>
      <c r="K235" s="324">
        <f t="shared" si="112"/>
        <v>0</v>
      </c>
      <c r="L235" s="324">
        <f t="shared" si="112"/>
        <v>0</v>
      </c>
      <c r="M235" s="324">
        <f t="shared" si="112"/>
        <v>0</v>
      </c>
      <c r="N235" s="324">
        <f t="shared" si="112"/>
        <v>0</v>
      </c>
      <c r="O235" s="324">
        <f t="shared" si="112"/>
        <v>0</v>
      </c>
      <c r="P235" s="324">
        <f t="shared" si="112"/>
        <v>0</v>
      </c>
      <c r="Q235" s="537">
        <f t="shared" si="67"/>
        <v>0</v>
      </c>
    </row>
    <row r="236" spans="2:17" s="74" customFormat="1" ht="15" customHeight="1">
      <c r="B236" s="536" t="s">
        <v>93</v>
      </c>
      <c r="C236" s="456" t="s">
        <v>94</v>
      </c>
      <c r="D236" s="87" t="s">
        <v>130</v>
      </c>
      <c r="E236" s="269">
        <f t="shared" ref="E236:P236" si="113">E45*$R$45</f>
        <v>0</v>
      </c>
      <c r="F236" s="269">
        <f t="shared" si="113"/>
        <v>0</v>
      </c>
      <c r="G236" s="269">
        <f t="shared" si="113"/>
        <v>0</v>
      </c>
      <c r="H236" s="269">
        <f t="shared" si="113"/>
        <v>0</v>
      </c>
      <c r="I236" s="269">
        <f t="shared" si="113"/>
        <v>0</v>
      </c>
      <c r="J236" s="269">
        <f t="shared" si="113"/>
        <v>0</v>
      </c>
      <c r="K236" s="269">
        <f t="shared" si="113"/>
        <v>0</v>
      </c>
      <c r="L236" s="269">
        <f t="shared" si="113"/>
        <v>0</v>
      </c>
      <c r="M236" s="269">
        <f t="shared" si="113"/>
        <v>0</v>
      </c>
      <c r="N236" s="269">
        <f t="shared" si="113"/>
        <v>0</v>
      </c>
      <c r="O236" s="269">
        <f t="shared" si="113"/>
        <v>0</v>
      </c>
      <c r="P236" s="269">
        <f t="shared" si="113"/>
        <v>0</v>
      </c>
      <c r="Q236" s="537">
        <f t="shared" si="67"/>
        <v>0</v>
      </c>
    </row>
    <row r="237" spans="2:17" s="74" customFormat="1" ht="15" customHeight="1" thickBot="1">
      <c r="B237" s="1196" t="s">
        <v>133</v>
      </c>
      <c r="C237" s="1197"/>
      <c r="D237" s="471" t="s">
        <v>130</v>
      </c>
      <c r="E237" s="538">
        <f t="shared" ref="E237:P237" si="114">E149*-1</f>
        <v>0</v>
      </c>
      <c r="F237" s="539">
        <f t="shared" si="114"/>
        <v>0</v>
      </c>
      <c r="G237" s="539">
        <f t="shared" si="114"/>
        <v>0</v>
      </c>
      <c r="H237" s="539">
        <f t="shared" si="114"/>
        <v>0</v>
      </c>
      <c r="I237" s="539">
        <f t="shared" si="114"/>
        <v>0</v>
      </c>
      <c r="J237" s="539">
        <f t="shared" si="114"/>
        <v>0</v>
      </c>
      <c r="K237" s="539">
        <f t="shared" si="114"/>
        <v>0</v>
      </c>
      <c r="L237" s="539">
        <f t="shared" si="114"/>
        <v>0</v>
      </c>
      <c r="M237" s="539">
        <f t="shared" si="114"/>
        <v>0</v>
      </c>
      <c r="N237" s="539">
        <f t="shared" si="114"/>
        <v>0</v>
      </c>
      <c r="O237" s="539">
        <f t="shared" si="114"/>
        <v>0</v>
      </c>
      <c r="P237" s="540">
        <f t="shared" si="114"/>
        <v>0</v>
      </c>
      <c r="Q237" s="541">
        <f t="shared" si="67"/>
        <v>0</v>
      </c>
    </row>
    <row r="238" spans="2:17" s="74" customFormat="1" ht="11.1" customHeight="1">
      <c r="B238" s="443"/>
      <c r="C238" s="443"/>
      <c r="D238" s="115"/>
      <c r="E238" s="441"/>
      <c r="F238" s="441"/>
      <c r="G238" s="441"/>
      <c r="H238" s="441"/>
      <c r="I238" s="441"/>
      <c r="J238" s="441"/>
      <c r="K238" s="441"/>
      <c r="L238" s="441"/>
      <c r="M238" s="441"/>
      <c r="N238" s="441"/>
      <c r="O238" s="441"/>
      <c r="P238" s="441"/>
      <c r="Q238" s="442"/>
    </row>
    <row r="239" spans="2:17" s="74" customFormat="1" ht="11.1" customHeight="1">
      <c r="B239" s="443"/>
      <c r="C239" s="443" t="s">
        <v>551</v>
      </c>
      <c r="D239" s="115"/>
      <c r="E239" s="442">
        <f>SUM(E190:E228)-E235</f>
        <v>0</v>
      </c>
      <c r="F239" s="442">
        <f>SUM(F190:F228)-F235</f>
        <v>0</v>
      </c>
      <c r="G239" s="442">
        <f t="shared" ref="G239:P239" si="115">SUM(G190:G228)-G235</f>
        <v>0</v>
      </c>
      <c r="H239" s="442">
        <f t="shared" si="115"/>
        <v>0</v>
      </c>
      <c r="I239" s="442">
        <f t="shared" si="115"/>
        <v>0</v>
      </c>
      <c r="J239" s="442">
        <f t="shared" si="115"/>
        <v>0</v>
      </c>
      <c r="K239" s="442">
        <f t="shared" si="115"/>
        <v>0</v>
      </c>
      <c r="L239" s="442">
        <f t="shared" si="115"/>
        <v>0</v>
      </c>
      <c r="M239" s="442">
        <f t="shared" si="115"/>
        <v>0</v>
      </c>
      <c r="N239" s="442">
        <f t="shared" si="115"/>
        <v>0</v>
      </c>
      <c r="O239" s="442">
        <f t="shared" si="115"/>
        <v>0</v>
      </c>
      <c r="P239" s="442">
        <f t="shared" si="115"/>
        <v>0</v>
      </c>
      <c r="Q239" s="442">
        <f>SUM(E239:P239)</f>
        <v>0</v>
      </c>
    </row>
    <row r="240" spans="2:17" s="74" customFormat="1" ht="11.1" customHeight="1">
      <c r="B240" s="443"/>
      <c r="C240" s="443" t="s">
        <v>552</v>
      </c>
      <c r="D240" s="115"/>
      <c r="E240" s="442">
        <f>E149</f>
        <v>0</v>
      </c>
      <c r="F240" s="442">
        <f t="shared" ref="F240:P240" si="116">F149</f>
        <v>0</v>
      </c>
      <c r="G240" s="442">
        <f t="shared" si="116"/>
        <v>0</v>
      </c>
      <c r="H240" s="442">
        <f t="shared" si="116"/>
        <v>0</v>
      </c>
      <c r="I240" s="442">
        <f t="shared" si="116"/>
        <v>0</v>
      </c>
      <c r="J240" s="442">
        <f t="shared" si="116"/>
        <v>0</v>
      </c>
      <c r="K240" s="442">
        <f t="shared" si="116"/>
        <v>0</v>
      </c>
      <c r="L240" s="442">
        <f t="shared" si="116"/>
        <v>0</v>
      </c>
      <c r="M240" s="442">
        <f t="shared" si="116"/>
        <v>0</v>
      </c>
      <c r="N240" s="442">
        <f t="shared" si="116"/>
        <v>0</v>
      </c>
      <c r="O240" s="442">
        <f t="shared" si="116"/>
        <v>0</v>
      </c>
      <c r="P240" s="442">
        <f t="shared" si="116"/>
        <v>0</v>
      </c>
      <c r="Q240" s="442">
        <f>SUM(E240:P240)</f>
        <v>0</v>
      </c>
    </row>
    <row r="241" spans="2:17" s="74" customFormat="1" ht="11.1" customHeight="1">
      <c r="B241" s="443"/>
      <c r="C241" s="443"/>
      <c r="D241" s="115"/>
      <c r="E241" s="442"/>
      <c r="F241" s="442"/>
      <c r="G241" s="442"/>
      <c r="H241" s="442"/>
      <c r="I241" s="442"/>
      <c r="J241" s="442"/>
      <c r="K241" s="442"/>
      <c r="L241" s="442"/>
      <c r="M241" s="442"/>
      <c r="N241" s="442"/>
      <c r="O241" s="442"/>
      <c r="P241" s="442"/>
      <c r="Q241" s="442"/>
    </row>
    <row r="242" spans="2:17" s="74" customFormat="1" ht="11.1" customHeight="1" thickBot="1">
      <c r="B242" s="443"/>
      <c r="C242" s="443"/>
      <c r="D242" s="115"/>
      <c r="E242" s="442"/>
      <c r="F242" s="442"/>
      <c r="G242" s="442"/>
      <c r="H242" s="442"/>
      <c r="I242" s="442"/>
      <c r="J242" s="442"/>
      <c r="K242" s="442"/>
      <c r="L242" s="442"/>
      <c r="M242" s="442"/>
      <c r="N242" s="442"/>
      <c r="O242" s="442"/>
      <c r="P242" s="442"/>
      <c r="Q242" s="442"/>
    </row>
    <row r="243" spans="2:17" s="74" customFormat="1" ht="11.1" customHeight="1" thickBot="1">
      <c r="B243" s="551" t="s">
        <v>134</v>
      </c>
      <c r="C243" s="553">
        <f>実績評価!J12</f>
        <v>0</v>
      </c>
      <c r="D243" s="552" t="s">
        <v>259</v>
      </c>
    </row>
    <row r="244" spans="2:17" s="74" customFormat="1" ht="15" customHeight="1">
      <c r="B244" s="1198"/>
      <c r="C244" s="1199"/>
      <c r="D244" s="1199"/>
      <c r="E244" s="542" t="str">
        <f t="shared" ref="E244:P244" si="117">E15</f>
        <v>４月</v>
      </c>
      <c r="F244" s="542" t="str">
        <f t="shared" si="117"/>
        <v>５月</v>
      </c>
      <c r="G244" s="542" t="str">
        <f t="shared" si="117"/>
        <v>６月</v>
      </c>
      <c r="H244" s="542" t="str">
        <f t="shared" si="117"/>
        <v>７月</v>
      </c>
      <c r="I244" s="542" t="str">
        <f t="shared" si="117"/>
        <v>８月</v>
      </c>
      <c r="J244" s="542" t="str">
        <f t="shared" si="117"/>
        <v>９月</v>
      </c>
      <c r="K244" s="542" t="str">
        <f t="shared" si="117"/>
        <v>１０月</v>
      </c>
      <c r="L244" s="542" t="str">
        <f t="shared" si="117"/>
        <v>１１月</v>
      </c>
      <c r="M244" s="542" t="str">
        <f t="shared" si="117"/>
        <v>１２月</v>
      </c>
      <c r="N244" s="542" t="str">
        <f t="shared" si="117"/>
        <v>１月</v>
      </c>
      <c r="O244" s="542" t="str">
        <f t="shared" si="117"/>
        <v>２月</v>
      </c>
      <c r="P244" s="542" t="str">
        <f t="shared" si="117"/>
        <v>３月</v>
      </c>
      <c r="Q244" s="543" t="s">
        <v>44</v>
      </c>
    </row>
    <row r="245" spans="2:17" s="74" customFormat="1" ht="15" customHeight="1">
      <c r="B245" s="544" t="s">
        <v>135</v>
      </c>
      <c r="C245" s="1200" t="s">
        <v>136</v>
      </c>
      <c r="D245" s="1201"/>
      <c r="E245" s="344">
        <f t="shared" ref="E245:P245" si="118">IF($C$243=0,0,SUM(E190:E205)/$C$243*1000)</f>
        <v>0</v>
      </c>
      <c r="F245" s="344">
        <f t="shared" si="118"/>
        <v>0</v>
      </c>
      <c r="G245" s="344">
        <f t="shared" si="118"/>
        <v>0</v>
      </c>
      <c r="H245" s="344">
        <f t="shared" si="118"/>
        <v>0</v>
      </c>
      <c r="I245" s="344">
        <f t="shared" si="118"/>
        <v>0</v>
      </c>
      <c r="J245" s="344">
        <f t="shared" si="118"/>
        <v>0</v>
      </c>
      <c r="K245" s="344">
        <f t="shared" si="118"/>
        <v>0</v>
      </c>
      <c r="L245" s="344">
        <f t="shared" si="118"/>
        <v>0</v>
      </c>
      <c r="M245" s="344">
        <f t="shared" si="118"/>
        <v>0</v>
      </c>
      <c r="N245" s="344">
        <f t="shared" si="118"/>
        <v>0</v>
      </c>
      <c r="O245" s="344">
        <f t="shared" si="118"/>
        <v>0</v>
      </c>
      <c r="P245" s="344">
        <f t="shared" si="118"/>
        <v>0</v>
      </c>
      <c r="Q245" s="545">
        <f t="shared" ref="Q245:Q252" si="119">SUM(E245:P245)</f>
        <v>0</v>
      </c>
    </row>
    <row r="246" spans="2:17" s="74" customFormat="1" ht="15" customHeight="1">
      <c r="B246" s="546" t="s">
        <v>104</v>
      </c>
      <c r="C246" s="1192" t="s">
        <v>136</v>
      </c>
      <c r="D246" s="1193"/>
      <c r="E246" s="345">
        <f>IF($C$243=0,0,SUM(E211:E213)/$C$243*1000)</f>
        <v>0</v>
      </c>
      <c r="F246" s="345">
        <f t="shared" ref="F246:P246" si="120">IF($C$243=0,0,SUM(F211:F213)/$C$243*1000)</f>
        <v>0</v>
      </c>
      <c r="G246" s="345">
        <f t="shared" si="120"/>
        <v>0</v>
      </c>
      <c r="H246" s="345">
        <f t="shared" si="120"/>
        <v>0</v>
      </c>
      <c r="I246" s="345">
        <f t="shared" si="120"/>
        <v>0</v>
      </c>
      <c r="J246" s="345">
        <f t="shared" si="120"/>
        <v>0</v>
      </c>
      <c r="K246" s="345">
        <f t="shared" si="120"/>
        <v>0</v>
      </c>
      <c r="L246" s="345">
        <f t="shared" si="120"/>
        <v>0</v>
      </c>
      <c r="M246" s="345">
        <f t="shared" si="120"/>
        <v>0</v>
      </c>
      <c r="N246" s="345">
        <f t="shared" si="120"/>
        <v>0</v>
      </c>
      <c r="O246" s="345">
        <f t="shared" si="120"/>
        <v>0</v>
      </c>
      <c r="P246" s="345">
        <f t="shared" si="120"/>
        <v>0</v>
      </c>
      <c r="Q246" s="547">
        <f t="shared" si="119"/>
        <v>0</v>
      </c>
    </row>
    <row r="247" spans="2:17" s="74" customFormat="1" ht="15" customHeight="1">
      <c r="B247" s="546" t="s">
        <v>105</v>
      </c>
      <c r="C247" s="1192" t="s">
        <v>136</v>
      </c>
      <c r="D247" s="1193"/>
      <c r="E247" s="345">
        <f>IF($C$243=0,0,SUM(E214:E216)/$C$243*1000)</f>
        <v>0</v>
      </c>
      <c r="F247" s="345">
        <f t="shared" ref="F247:P247" si="121">IF($C$243=0,0,SUM(F214:F216)/$C$243*1000)</f>
        <v>0</v>
      </c>
      <c r="G247" s="345">
        <f t="shared" si="121"/>
        <v>0</v>
      </c>
      <c r="H247" s="345">
        <f t="shared" si="121"/>
        <v>0</v>
      </c>
      <c r="I247" s="345">
        <f t="shared" si="121"/>
        <v>0</v>
      </c>
      <c r="J247" s="345">
        <f t="shared" si="121"/>
        <v>0</v>
      </c>
      <c r="K247" s="345">
        <f t="shared" si="121"/>
        <v>0</v>
      </c>
      <c r="L247" s="345">
        <f t="shared" si="121"/>
        <v>0</v>
      </c>
      <c r="M247" s="345">
        <f t="shared" si="121"/>
        <v>0</v>
      </c>
      <c r="N247" s="345">
        <f t="shared" si="121"/>
        <v>0</v>
      </c>
      <c r="O247" s="345">
        <f t="shared" si="121"/>
        <v>0</v>
      </c>
      <c r="P247" s="345">
        <f t="shared" si="121"/>
        <v>0</v>
      </c>
      <c r="Q247" s="547">
        <f t="shared" si="119"/>
        <v>0</v>
      </c>
    </row>
    <row r="248" spans="2:17" s="74" customFormat="1" ht="15" customHeight="1">
      <c r="B248" s="546" t="s">
        <v>102</v>
      </c>
      <c r="C248" s="1192" t="s">
        <v>136</v>
      </c>
      <c r="D248" s="1193"/>
      <c r="E248" s="345">
        <f>IF($C$243=0,0,SUM(E217:E225)/$C$243*1000)</f>
        <v>0</v>
      </c>
      <c r="F248" s="345">
        <f t="shared" ref="F248:P248" si="122">IF($C$243=0,0,SUM(F217:F225)/$C$243*1000)</f>
        <v>0</v>
      </c>
      <c r="G248" s="345">
        <f t="shared" si="122"/>
        <v>0</v>
      </c>
      <c r="H248" s="345">
        <f t="shared" si="122"/>
        <v>0</v>
      </c>
      <c r="I248" s="345">
        <f t="shared" si="122"/>
        <v>0</v>
      </c>
      <c r="J248" s="345">
        <f t="shared" si="122"/>
        <v>0</v>
      </c>
      <c r="K248" s="345">
        <f t="shared" si="122"/>
        <v>0</v>
      </c>
      <c r="L248" s="345">
        <f t="shared" si="122"/>
        <v>0</v>
      </c>
      <c r="M248" s="345">
        <f t="shared" si="122"/>
        <v>0</v>
      </c>
      <c r="N248" s="345">
        <f t="shared" si="122"/>
        <v>0</v>
      </c>
      <c r="O248" s="345">
        <f t="shared" si="122"/>
        <v>0</v>
      </c>
      <c r="P248" s="345">
        <f t="shared" si="122"/>
        <v>0</v>
      </c>
      <c r="Q248" s="547">
        <f t="shared" si="119"/>
        <v>0</v>
      </c>
    </row>
    <row r="249" spans="2:17" ht="15" customHeight="1">
      <c r="B249" s="546" t="s">
        <v>106</v>
      </c>
      <c r="C249" s="1192" t="s">
        <v>136</v>
      </c>
      <c r="D249" s="1193"/>
      <c r="E249" s="345">
        <f>IF($C$243=0,0,SUM(E226:E228)/$C$243*1000)</f>
        <v>0</v>
      </c>
      <c r="F249" s="345">
        <f t="shared" ref="F249:P249" si="123">IF($C$243=0,0,SUM(F226:F228)/$C$243*1000)</f>
        <v>0</v>
      </c>
      <c r="G249" s="345">
        <f t="shared" si="123"/>
        <v>0</v>
      </c>
      <c r="H249" s="345">
        <f t="shared" si="123"/>
        <v>0</v>
      </c>
      <c r="I249" s="345">
        <f t="shared" si="123"/>
        <v>0</v>
      </c>
      <c r="J249" s="345">
        <f t="shared" si="123"/>
        <v>0</v>
      </c>
      <c r="K249" s="345">
        <f t="shared" si="123"/>
        <v>0</v>
      </c>
      <c r="L249" s="345">
        <f t="shared" si="123"/>
        <v>0</v>
      </c>
      <c r="M249" s="345">
        <f t="shared" si="123"/>
        <v>0</v>
      </c>
      <c r="N249" s="345">
        <f t="shared" si="123"/>
        <v>0</v>
      </c>
      <c r="O249" s="345">
        <f t="shared" si="123"/>
        <v>0</v>
      </c>
      <c r="P249" s="345">
        <f t="shared" si="123"/>
        <v>0</v>
      </c>
      <c r="Q249" s="547">
        <f t="shared" si="119"/>
        <v>0</v>
      </c>
    </row>
    <row r="250" spans="2:17" ht="15" customHeight="1">
      <c r="B250" s="546" t="s">
        <v>137</v>
      </c>
      <c r="C250" s="1192" t="s">
        <v>136</v>
      </c>
      <c r="D250" s="1193"/>
      <c r="E250" s="345">
        <f>IF($C$243=0,0,SUM(E206:E210)/$C$243*1000)</f>
        <v>0</v>
      </c>
      <c r="F250" s="345">
        <f t="shared" ref="F250:P250" si="124">IF($C$243=0,0,SUM(F206:F210)/$C$243*1000)</f>
        <v>0</v>
      </c>
      <c r="G250" s="345">
        <f t="shared" si="124"/>
        <v>0</v>
      </c>
      <c r="H250" s="345">
        <f t="shared" si="124"/>
        <v>0</v>
      </c>
      <c r="I250" s="345">
        <f t="shared" si="124"/>
        <v>0</v>
      </c>
      <c r="J250" s="345">
        <f t="shared" si="124"/>
        <v>0</v>
      </c>
      <c r="K250" s="345">
        <f t="shared" si="124"/>
        <v>0</v>
      </c>
      <c r="L250" s="345">
        <f t="shared" si="124"/>
        <v>0</v>
      </c>
      <c r="M250" s="345">
        <f t="shared" si="124"/>
        <v>0</v>
      </c>
      <c r="N250" s="345">
        <f t="shared" si="124"/>
        <v>0</v>
      </c>
      <c r="O250" s="345">
        <f t="shared" si="124"/>
        <v>0</v>
      </c>
      <c r="P250" s="345">
        <f t="shared" si="124"/>
        <v>0</v>
      </c>
      <c r="Q250" s="547">
        <f t="shared" si="119"/>
        <v>0</v>
      </c>
    </row>
    <row r="251" spans="2:17" ht="15" customHeight="1">
      <c r="B251" s="546" t="s">
        <v>107</v>
      </c>
      <c r="C251" s="1192" t="s">
        <v>136</v>
      </c>
      <c r="D251" s="1193"/>
      <c r="E251" s="345">
        <f>IF($C$243=0,0,SUM(E229:E233)/$C$243*1000)</f>
        <v>0</v>
      </c>
      <c r="F251" s="345">
        <f t="shared" ref="F251:P251" si="125">IF($C$243=0,0,SUM(F229:F233)/$C$243*1000)</f>
        <v>0</v>
      </c>
      <c r="G251" s="345">
        <f t="shared" si="125"/>
        <v>0</v>
      </c>
      <c r="H251" s="345">
        <f t="shared" si="125"/>
        <v>0</v>
      </c>
      <c r="I251" s="345">
        <f t="shared" si="125"/>
        <v>0</v>
      </c>
      <c r="J251" s="345">
        <f t="shared" si="125"/>
        <v>0</v>
      </c>
      <c r="K251" s="345">
        <f t="shared" si="125"/>
        <v>0</v>
      </c>
      <c r="L251" s="345">
        <f t="shared" si="125"/>
        <v>0</v>
      </c>
      <c r="M251" s="345">
        <f t="shared" si="125"/>
        <v>0</v>
      </c>
      <c r="N251" s="345">
        <f t="shared" si="125"/>
        <v>0</v>
      </c>
      <c r="O251" s="345">
        <f t="shared" si="125"/>
        <v>0</v>
      </c>
      <c r="P251" s="345">
        <f t="shared" si="125"/>
        <v>0</v>
      </c>
      <c r="Q251" s="547">
        <f t="shared" si="119"/>
        <v>0</v>
      </c>
    </row>
    <row r="252" spans="2:17" ht="15" customHeight="1" thickBot="1">
      <c r="B252" s="548" t="s">
        <v>115</v>
      </c>
      <c r="C252" s="1194" t="s">
        <v>136</v>
      </c>
      <c r="D252" s="1195"/>
      <c r="E252" s="549">
        <f>IF($C$243=0,0,E237/$C$243*1000)</f>
        <v>0</v>
      </c>
      <c r="F252" s="549">
        <f t="shared" ref="F252:P252" si="126">IF($C$243=0,0,F237/$C$243*1000)</f>
        <v>0</v>
      </c>
      <c r="G252" s="549">
        <f t="shared" si="126"/>
        <v>0</v>
      </c>
      <c r="H252" s="549">
        <f t="shared" si="126"/>
        <v>0</v>
      </c>
      <c r="I252" s="549">
        <f t="shared" si="126"/>
        <v>0</v>
      </c>
      <c r="J252" s="549">
        <f t="shared" si="126"/>
        <v>0</v>
      </c>
      <c r="K252" s="549">
        <f t="shared" si="126"/>
        <v>0</v>
      </c>
      <c r="L252" s="549">
        <f t="shared" si="126"/>
        <v>0</v>
      </c>
      <c r="M252" s="549">
        <f t="shared" si="126"/>
        <v>0</v>
      </c>
      <c r="N252" s="549">
        <f t="shared" si="126"/>
        <v>0</v>
      </c>
      <c r="O252" s="549">
        <f t="shared" si="126"/>
        <v>0</v>
      </c>
      <c r="P252" s="549">
        <f t="shared" si="126"/>
        <v>0</v>
      </c>
      <c r="Q252" s="550">
        <f t="shared" si="119"/>
        <v>0</v>
      </c>
    </row>
    <row r="253" spans="2:17">
      <c r="B253" s="74"/>
      <c r="C253" s="74"/>
      <c r="D253" s="74"/>
      <c r="E253" s="74"/>
      <c r="F253" s="74"/>
      <c r="G253" s="74"/>
      <c r="H253" s="74"/>
      <c r="I253" s="74"/>
      <c r="J253" s="74"/>
      <c r="K253" s="74"/>
      <c r="L253" s="74"/>
      <c r="M253" s="74"/>
      <c r="N253" s="74"/>
      <c r="O253" s="74"/>
      <c r="P253" s="74"/>
      <c r="Q253" s="74"/>
    </row>
    <row r="254" spans="2:17">
      <c r="B254" s="65" t="s">
        <v>420</v>
      </c>
    </row>
    <row r="255" spans="2:17">
      <c r="B255" s="73"/>
      <c r="C255" s="73" t="s">
        <v>425</v>
      </c>
      <c r="E255" s="74"/>
      <c r="F255" s="74"/>
      <c r="G255" s="74"/>
    </row>
    <row r="256" spans="2:17">
      <c r="B256" s="73" t="s">
        <v>421</v>
      </c>
      <c r="C256" s="907">
        <f>SUM(T16:T18)+SUM(T20:T22)</f>
        <v>0</v>
      </c>
      <c r="D256" s="74"/>
      <c r="E256" s="74"/>
      <c r="F256" s="74"/>
      <c r="G256" s="74"/>
    </row>
    <row r="257" spans="2:7">
      <c r="B257" s="73" t="s">
        <v>422</v>
      </c>
      <c r="C257" s="907">
        <f>SUM(T24:T25)</f>
        <v>0</v>
      </c>
      <c r="D257" s="74"/>
      <c r="E257" s="74"/>
      <c r="F257" s="74"/>
      <c r="G257" s="74"/>
    </row>
    <row r="258" spans="2:7">
      <c r="B258" s="73" t="s">
        <v>423</v>
      </c>
      <c r="C258" s="907">
        <f>SUM(T27:T29)</f>
        <v>0</v>
      </c>
      <c r="D258" s="74"/>
      <c r="E258" s="74"/>
      <c r="F258" s="74"/>
      <c r="G258" s="74"/>
    </row>
    <row r="259" spans="2:7">
      <c r="B259" s="73" t="s">
        <v>424</v>
      </c>
      <c r="C259" s="907">
        <f>SUM(T31:T33)</f>
        <v>0</v>
      </c>
      <c r="D259" s="74"/>
      <c r="E259" s="74"/>
      <c r="F259" s="74"/>
      <c r="G259" s="74"/>
    </row>
    <row r="260" spans="2:7">
      <c r="B260" s="73"/>
      <c r="C260" s="907">
        <f>SUM(C256:C259)</f>
        <v>0</v>
      </c>
      <c r="D260" s="74" t="s">
        <v>426</v>
      </c>
      <c r="E260" s="74"/>
      <c r="F260" s="74"/>
      <c r="G260" s="74"/>
    </row>
    <row r="261" spans="2:7">
      <c r="B261" s="74"/>
      <c r="C261" s="74"/>
      <c r="D261" s="74"/>
      <c r="E261" s="74"/>
      <c r="F261" s="74"/>
      <c r="G261" s="74"/>
    </row>
  </sheetData>
  <sheetProtection formatCells="0" formatColumns="0" formatRows="0" insertColumns="0" insertRows="0" deleteColumns="0" deleteRows="0" selectLockedCells="1"/>
  <mergeCells count="116">
    <mergeCell ref="H3:Q4"/>
    <mergeCell ref="F3:F4"/>
    <mergeCell ref="G3:G4"/>
    <mergeCell ref="U11:V11"/>
    <mergeCell ref="G11:I13"/>
    <mergeCell ref="B15:D15"/>
    <mergeCell ref="R15:S15"/>
    <mergeCell ref="B16:B18"/>
    <mergeCell ref="B19:C19"/>
    <mergeCell ref="B20:B22"/>
    <mergeCell ref="B23:C23"/>
    <mergeCell ref="K11:S11"/>
    <mergeCell ref="K12:O12"/>
    <mergeCell ref="P12:S12"/>
    <mergeCell ref="K13:O13"/>
    <mergeCell ref="P13:S13"/>
    <mergeCell ref="B64:B66"/>
    <mergeCell ref="B67:B71"/>
    <mergeCell ref="B39:D39"/>
    <mergeCell ref="R39:S39"/>
    <mergeCell ref="B40:B42"/>
    <mergeCell ref="B45:B46"/>
    <mergeCell ref="B50:D50"/>
    <mergeCell ref="B51:B60"/>
    <mergeCell ref="B24:B25"/>
    <mergeCell ref="B26:C26"/>
    <mergeCell ref="B27:B29"/>
    <mergeCell ref="B30:C30"/>
    <mergeCell ref="B31:B33"/>
    <mergeCell ref="B34:C34"/>
    <mergeCell ref="B61:B63"/>
    <mergeCell ref="R50:T50"/>
    <mergeCell ref="B43:B44"/>
    <mergeCell ref="B104:D104"/>
    <mergeCell ref="B105:B107"/>
    <mergeCell ref="B90:B94"/>
    <mergeCell ref="C97:F101"/>
    <mergeCell ref="I97:J97"/>
    <mergeCell ref="K97:M97"/>
    <mergeCell ref="N97:P97"/>
    <mergeCell ref="B72:B74"/>
    <mergeCell ref="B75:B77"/>
    <mergeCell ref="B78:B86"/>
    <mergeCell ref="B87:B89"/>
    <mergeCell ref="B129:B131"/>
    <mergeCell ref="Q129:Q131"/>
    <mergeCell ref="B132:B134"/>
    <mergeCell ref="B120:B121"/>
    <mergeCell ref="B124:D124"/>
    <mergeCell ref="B125:B127"/>
    <mergeCell ref="B108:B109"/>
    <mergeCell ref="B110:B112"/>
    <mergeCell ref="B113:B115"/>
    <mergeCell ref="B116:B118"/>
    <mergeCell ref="H157:I157"/>
    <mergeCell ref="J157:L157"/>
    <mergeCell ref="M157:O157"/>
    <mergeCell ref="B142:B144"/>
    <mergeCell ref="B145:B147"/>
    <mergeCell ref="B148:C148"/>
    <mergeCell ref="B149:C149"/>
    <mergeCell ref="B136:D136"/>
    <mergeCell ref="B137:B139"/>
    <mergeCell ref="B140:B141"/>
    <mergeCell ref="B150:B152"/>
    <mergeCell ref="C164:D164"/>
    <mergeCell ref="C165:D165"/>
    <mergeCell ref="C166:D166"/>
    <mergeCell ref="C160:D160"/>
    <mergeCell ref="C162:D162"/>
    <mergeCell ref="C163:D163"/>
    <mergeCell ref="B154:C154"/>
    <mergeCell ref="C157:D159"/>
    <mergeCell ref="E157:G157"/>
    <mergeCell ref="C161:D161"/>
    <mergeCell ref="J172:L172"/>
    <mergeCell ref="M172:O172"/>
    <mergeCell ref="P172:P173"/>
    <mergeCell ref="C175:D175"/>
    <mergeCell ref="C177:D177"/>
    <mergeCell ref="C178:D178"/>
    <mergeCell ref="C167:D167"/>
    <mergeCell ref="C168:D168"/>
    <mergeCell ref="C169:D170"/>
    <mergeCell ref="C172:D174"/>
    <mergeCell ref="E172:G172"/>
    <mergeCell ref="H172:I172"/>
    <mergeCell ref="C176:D176"/>
    <mergeCell ref="C186:D186"/>
    <mergeCell ref="B189:D189"/>
    <mergeCell ref="B190:B199"/>
    <mergeCell ref="B203:B205"/>
    <mergeCell ref="B206:B210"/>
    <mergeCell ref="B211:B213"/>
    <mergeCell ref="C179:D179"/>
    <mergeCell ref="C180:D180"/>
    <mergeCell ref="C181:D181"/>
    <mergeCell ref="C182:D182"/>
    <mergeCell ref="C184:D184"/>
    <mergeCell ref="C185:D185"/>
    <mergeCell ref="C183:D183"/>
    <mergeCell ref="B200:B202"/>
    <mergeCell ref="C251:D251"/>
    <mergeCell ref="C252:D252"/>
    <mergeCell ref="C245:D245"/>
    <mergeCell ref="C246:D246"/>
    <mergeCell ref="C247:D247"/>
    <mergeCell ref="C248:D248"/>
    <mergeCell ref="C249:D249"/>
    <mergeCell ref="C250:D250"/>
    <mergeCell ref="B214:B216"/>
    <mergeCell ref="B217:B225"/>
    <mergeCell ref="B226:B228"/>
    <mergeCell ref="B229:B233"/>
    <mergeCell ref="B237:C237"/>
    <mergeCell ref="B244:D244"/>
  </mergeCells>
  <phoneticPr fontId="2"/>
  <conditionalFormatting sqref="R16">
    <cfRule type="cellIs" dxfId="31" priority="19" operator="notEqual">
      <formula>0.00976</formula>
    </cfRule>
    <cfRule type="cellIs" dxfId="30" priority="20" operator="notEqual">
      <formula>$R$16</formula>
    </cfRule>
  </conditionalFormatting>
  <conditionalFormatting sqref="R17">
    <cfRule type="cellIs" dxfId="29" priority="18" operator="notEqual">
      <formula>0.00997</formula>
    </cfRule>
  </conditionalFormatting>
  <conditionalFormatting sqref="R18">
    <cfRule type="cellIs" dxfId="28" priority="17" operator="notEqual">
      <formula>0.00928</formula>
    </cfRule>
  </conditionalFormatting>
  <conditionalFormatting sqref="R25">
    <cfRule type="cellIs" dxfId="27" priority="16" operator="notEqual">
      <formula>0.0508</formula>
    </cfRule>
  </conditionalFormatting>
  <conditionalFormatting sqref="R27">
    <cfRule type="cellIs" dxfId="26" priority="15" operator="notEqual">
      <formula>0.0391</formula>
    </cfRule>
  </conditionalFormatting>
  <conditionalFormatting sqref="R28">
    <cfRule type="cellIs" dxfId="25" priority="6" operator="notEqual">
      <formula>0.0377</formula>
    </cfRule>
  </conditionalFormatting>
  <conditionalFormatting sqref="R29">
    <cfRule type="cellIs" dxfId="24" priority="14" operator="notEqual">
      <formula>0.0367</formula>
    </cfRule>
  </conditionalFormatting>
  <conditionalFormatting sqref="R40:R46">
    <cfRule type="cellIs" dxfId="23" priority="26" operator="notEqual">
      <formula>0.00976</formula>
    </cfRule>
  </conditionalFormatting>
  <conditionalFormatting sqref="U16:U18">
    <cfRule type="cellIs" dxfId="22" priority="11" operator="notEqual">
      <formula>0.587</formula>
    </cfRule>
  </conditionalFormatting>
  <conditionalFormatting sqref="U20:U22">
    <cfRule type="cellIs" dxfId="21" priority="3" operator="notEqual">
      <formula>0.587</formula>
    </cfRule>
  </conditionalFormatting>
  <conditionalFormatting sqref="U27">
    <cfRule type="cellIs" dxfId="20" priority="10" operator="notEqual">
      <formula>0.0189</formula>
    </cfRule>
  </conditionalFormatting>
  <conditionalFormatting sqref="U28">
    <cfRule type="cellIs" dxfId="19" priority="7" operator="notEqual">
      <formula>0.0187</formula>
    </cfRule>
  </conditionalFormatting>
  <conditionalFormatting sqref="U29">
    <cfRule type="cellIs" dxfId="18" priority="9" operator="notEqual">
      <formula>0.0185</formula>
    </cfRule>
  </conditionalFormatting>
  <conditionalFormatting sqref="U31">
    <cfRule type="cellIs" dxfId="17" priority="8" operator="notEqual">
      <formula>0.057</formula>
    </cfRule>
  </conditionalFormatting>
  <conditionalFormatting sqref="U40:U45">
    <cfRule type="cellIs" dxfId="16" priority="1" operator="notEqual">
      <formula>0.587</formula>
    </cfRule>
  </conditionalFormatting>
  <dataValidations disablePrompts="1" count="3">
    <dataValidation type="list" allowBlank="1" showInputMessage="1" showErrorMessage="1" sqref="K11" xr:uid="{00000000-0002-0000-0600-000000000000}">
      <formula1>"LPガス（0.458m3/kg  50.8MJ/kg）,プロパン（0.502m3/kg  51.24MJ/kg）,ブタン（0.355m3/kg  49.7MJ/kg）"</formula1>
    </dataValidation>
    <dataValidation type="list" allowBlank="1" showInputMessage="1" sqref="R24" xr:uid="{00000000-0002-0000-0600-000001000000}">
      <formula1>"0.0448,0.045,0.046,0.0433"</formula1>
    </dataValidation>
    <dataValidation showInputMessage="1" showErrorMessage="1" sqref="C119 C67 C206" xr:uid="{00000000-0002-0000-0600-000002000000}"/>
  </dataValidations>
  <printOptions horizontalCentered="1"/>
  <pageMargins left="0.39370078740157483" right="0.39370078740157483" top="0.55118110236220474" bottom="0.55118110236220474" header="0.31496062992125984" footer="0.31496062992125984"/>
  <pageSetup paperSize="9" scale="79" fitToHeight="0" orientation="landscape" r:id="rId1"/>
  <headerFooter>
    <oddFooter>&amp;C月別実績(2回目)</oddFooter>
  </headerFooter>
  <rowBreaks count="5" manualBreakCount="5">
    <brk id="35" min="1" max="21" man="1"/>
    <brk id="102" min="1" max="21" man="1"/>
    <brk id="134" max="16383" man="1"/>
    <brk id="170" min="1" max="21" man="1"/>
    <brk id="213"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pageSetUpPr fitToPage="1"/>
  </sheetPr>
  <dimension ref="B1:AC261"/>
  <sheetViews>
    <sheetView view="pageBreakPreview" zoomScaleNormal="120" zoomScaleSheetLayoutView="100" zoomScalePageLayoutView="120" workbookViewId="0">
      <selection activeCell="B1" sqref="B1"/>
    </sheetView>
  </sheetViews>
  <sheetFormatPr defaultColWidth="12.3984375" defaultRowHeight="16.5"/>
  <cols>
    <col min="1" max="1" width="1.59765625" style="65" customWidth="1"/>
    <col min="2" max="2" width="8.09765625" style="65" customWidth="1"/>
    <col min="3" max="3" width="9.69921875" style="65" customWidth="1"/>
    <col min="4" max="4" width="4.69921875" style="65" customWidth="1"/>
    <col min="5" max="16" width="5.8984375" style="65" customWidth="1"/>
    <col min="17" max="21" width="6.296875" style="65" customWidth="1"/>
    <col min="22" max="22" width="8.09765625" style="65" customWidth="1"/>
    <col min="23" max="23" width="11.3984375" style="65" customWidth="1"/>
    <col min="24" max="24" width="11.09765625" style="65" customWidth="1"/>
    <col min="25" max="25" width="5.59765625" style="65" customWidth="1"/>
    <col min="26" max="41" width="8.09765625" style="65" customWidth="1"/>
    <col min="42" max="42" width="6.09765625" style="65" customWidth="1"/>
    <col min="43" max="43" width="7.09765625" style="65" customWidth="1"/>
    <col min="44" max="44" width="6.09765625" style="65" customWidth="1"/>
    <col min="45" max="59" width="8.09765625" style="65" customWidth="1"/>
    <col min="60" max="16384" width="12.3984375" style="65"/>
  </cols>
  <sheetData>
    <row r="1" spans="2:29" ht="20.25" customHeight="1">
      <c r="B1" s="828"/>
      <c r="C1" s="725"/>
      <c r="U1" s="721">
        <f>事業報告書!$J$10</f>
        <v>0</v>
      </c>
    </row>
    <row r="2" spans="2:29" ht="9.75" customHeight="1" thickBot="1"/>
    <row r="3" spans="2:29" ht="12.75" customHeight="1">
      <c r="F3" s="1152" t="s">
        <v>440</v>
      </c>
      <c r="G3" s="1154" t="s">
        <v>447</v>
      </c>
      <c r="H3" s="1150" t="s">
        <v>465</v>
      </c>
      <c r="I3" s="1150"/>
      <c r="J3" s="1150"/>
      <c r="K3" s="1150"/>
      <c r="L3" s="1150"/>
      <c r="M3" s="1150"/>
      <c r="N3" s="1150"/>
      <c r="O3" s="1150"/>
      <c r="P3" s="1150"/>
      <c r="Q3" s="1150"/>
    </row>
    <row r="4" spans="2:29" ht="15" customHeight="1" thickBot="1">
      <c r="F4" s="1153"/>
      <c r="G4" s="1155"/>
      <c r="H4" s="1151"/>
      <c r="I4" s="1151"/>
      <c r="J4" s="1151"/>
      <c r="K4" s="1151"/>
      <c r="L4" s="1151"/>
      <c r="M4" s="1151"/>
      <c r="N4" s="1151"/>
      <c r="O4" s="1151"/>
      <c r="P4" s="1151"/>
      <c r="Q4" s="1151"/>
    </row>
    <row r="5" spans="2:29" ht="18.95" customHeight="1">
      <c r="B5" s="734" t="s">
        <v>255</v>
      </c>
      <c r="C5" s="742"/>
      <c r="D5" s="742"/>
    </row>
    <row r="6" spans="2:29">
      <c r="B6" s="66" t="s">
        <v>346</v>
      </c>
    </row>
    <row r="7" spans="2:29">
      <c r="B7" s="66" t="s">
        <v>244</v>
      </c>
    </row>
    <row r="8" spans="2:29" ht="10.5" customHeight="1"/>
    <row r="9" spans="2:29">
      <c r="B9" s="67" t="s">
        <v>87</v>
      </c>
      <c r="C9" s="68"/>
      <c r="E9" s="66" t="s">
        <v>356</v>
      </c>
      <c r="F9" s="68"/>
      <c r="G9" s="69"/>
      <c r="H9" s="69"/>
      <c r="I9" s="69"/>
      <c r="J9" s="69"/>
      <c r="K9" s="69"/>
      <c r="L9" s="70"/>
      <c r="M9" s="71"/>
      <c r="N9" s="68"/>
      <c r="O9" s="70"/>
      <c r="P9" s="71"/>
      <c r="Q9" s="68"/>
      <c r="R9" s="68"/>
      <c r="S9" s="72"/>
      <c r="T9" s="72"/>
    </row>
    <row r="10" spans="2:29" ht="9.75" customHeight="1" thickBot="1">
      <c r="B10" s="67"/>
      <c r="C10" s="68"/>
      <c r="E10" s="66"/>
      <c r="F10" s="68"/>
      <c r="G10" s="69"/>
      <c r="H10" s="69"/>
      <c r="I10" s="69"/>
      <c r="J10" s="69"/>
      <c r="K10" s="69"/>
      <c r="L10" s="70"/>
      <c r="M10" s="71"/>
      <c r="N10" s="68"/>
      <c r="O10" s="70"/>
      <c r="P10" s="71"/>
      <c r="Q10" s="68"/>
      <c r="R10" s="68"/>
      <c r="S10" s="72"/>
      <c r="T10" s="72"/>
    </row>
    <row r="11" spans="2:29" ht="16.5" customHeight="1" thickBot="1">
      <c r="B11" s="67"/>
      <c r="C11" s="68"/>
      <c r="E11" s="66"/>
      <c r="F11" s="68"/>
      <c r="G11" s="1204" t="s">
        <v>349</v>
      </c>
      <c r="H11" s="1204"/>
      <c r="I11" s="1204"/>
      <c r="J11" s="69"/>
      <c r="K11" s="1243" t="s">
        <v>278</v>
      </c>
      <c r="L11" s="1244"/>
      <c r="M11" s="1244"/>
      <c r="N11" s="1244"/>
      <c r="O11" s="1244"/>
      <c r="P11" s="1244"/>
      <c r="Q11" s="1244"/>
      <c r="R11" s="1244"/>
      <c r="S11" s="1245"/>
      <c r="T11" s="72"/>
      <c r="U11" s="1202" t="s">
        <v>419</v>
      </c>
      <c r="V11" s="1203"/>
    </row>
    <row r="12" spans="2:29" ht="17.25" thickBot="1">
      <c r="B12" s="67"/>
      <c r="C12" s="68"/>
      <c r="E12" s="66"/>
      <c r="F12" s="68"/>
      <c r="G12" s="1204"/>
      <c r="H12" s="1204"/>
      <c r="I12" s="1204"/>
      <c r="J12" s="69"/>
      <c r="K12" s="1246" t="s">
        <v>279</v>
      </c>
      <c r="L12" s="1166"/>
      <c r="M12" s="1166"/>
      <c r="N12" s="1166"/>
      <c r="O12" s="1167"/>
      <c r="P12" s="1165" t="s">
        <v>280</v>
      </c>
      <c r="Q12" s="1166"/>
      <c r="R12" s="1166"/>
      <c r="S12" s="1247"/>
      <c r="T12" s="72"/>
      <c r="U12" s="891">
        <v>0.58699999999999997</v>
      </c>
      <c r="V12" s="890" t="s">
        <v>260</v>
      </c>
    </row>
    <row r="13" spans="2:29" ht="17.25" thickBot="1">
      <c r="B13" s="67"/>
      <c r="C13" s="68"/>
      <c r="E13" s="66"/>
      <c r="F13" s="68"/>
      <c r="G13" s="1204"/>
      <c r="H13" s="1204"/>
      <c r="I13" s="1204"/>
      <c r="J13" s="69"/>
      <c r="K13" s="1248">
        <f>IF(COUNTIF(K11,"LPガス*"),0.458,IF(COUNTIF(K11,"プロパン*"),0.502,IF(COUNTIF(K11,"ブタン*"),0.355)))</f>
        <v>0.45800000000000002</v>
      </c>
      <c r="L13" s="1249"/>
      <c r="M13" s="1249"/>
      <c r="N13" s="1249"/>
      <c r="O13" s="1250"/>
      <c r="P13" s="1251">
        <f>IF(COUNTIF(K11,"LPガス*"),50.8,IF(COUNTIF(K11,"プロパン*"),51.24,IF(COUNTIF(K11,"ブタン*"),49.7)))</f>
        <v>50.8</v>
      </c>
      <c r="Q13" s="1249"/>
      <c r="R13" s="1249"/>
      <c r="S13" s="1252"/>
      <c r="T13" s="72"/>
    </row>
    <row r="14" spans="2:29" ht="11.25" customHeight="1" thickBot="1">
      <c r="B14" s="67"/>
      <c r="C14" s="68"/>
      <c r="D14" s="66"/>
      <c r="E14" s="68"/>
      <c r="F14" s="68"/>
      <c r="G14" s="69"/>
      <c r="H14" s="69"/>
      <c r="I14" s="69"/>
      <c r="J14" s="69"/>
      <c r="K14" s="69"/>
      <c r="L14" s="70"/>
      <c r="M14" s="71"/>
      <c r="N14" s="68"/>
      <c r="O14" s="70"/>
      <c r="P14" s="71"/>
      <c r="Q14" s="68"/>
      <c r="R14" s="68"/>
      <c r="S14" s="72"/>
      <c r="T14" s="72"/>
    </row>
    <row r="15" spans="2:29" ht="24.75">
      <c r="B15" s="1143"/>
      <c r="C15" s="1144"/>
      <c r="D15" s="1145"/>
      <c r="E15" s="465" t="s">
        <v>53</v>
      </c>
      <c r="F15" s="466" t="s">
        <v>54</v>
      </c>
      <c r="G15" s="466" t="s">
        <v>55</v>
      </c>
      <c r="H15" s="466" t="s">
        <v>56</v>
      </c>
      <c r="I15" s="466" t="s">
        <v>57</v>
      </c>
      <c r="J15" s="466" t="s">
        <v>58</v>
      </c>
      <c r="K15" s="466" t="s">
        <v>59</v>
      </c>
      <c r="L15" s="466" t="s">
        <v>60</v>
      </c>
      <c r="M15" s="466" t="s">
        <v>61</v>
      </c>
      <c r="N15" s="466" t="s">
        <v>62</v>
      </c>
      <c r="O15" s="466" t="s">
        <v>63</v>
      </c>
      <c r="P15" s="467" t="s">
        <v>64</v>
      </c>
      <c r="Q15" s="468" t="s">
        <v>44</v>
      </c>
      <c r="R15" s="1137" t="s">
        <v>65</v>
      </c>
      <c r="S15" s="1138"/>
      <c r="T15" s="564" t="s">
        <v>296</v>
      </c>
      <c r="U15" s="794" t="s">
        <v>402</v>
      </c>
      <c r="V15" s="74"/>
    </row>
    <row r="16" spans="2:29">
      <c r="B16" s="1139" t="s">
        <v>348</v>
      </c>
      <c r="C16" s="75" t="s">
        <v>66</v>
      </c>
      <c r="D16" s="76" t="s">
        <v>114</v>
      </c>
      <c r="E16" s="210"/>
      <c r="F16" s="210"/>
      <c r="G16" s="210"/>
      <c r="H16" s="210"/>
      <c r="I16" s="210"/>
      <c r="J16" s="210"/>
      <c r="K16" s="210"/>
      <c r="L16" s="210"/>
      <c r="M16" s="210"/>
      <c r="N16" s="210"/>
      <c r="O16" s="210"/>
      <c r="P16" s="210"/>
      <c r="Q16" s="235">
        <f t="shared" ref="Q16:Q34" si="0">SUM(E16:P16)</f>
        <v>0</v>
      </c>
      <c r="R16" s="845">
        <v>9.7599999999999996E-3</v>
      </c>
      <c r="S16" s="173" t="s">
        <v>67</v>
      </c>
      <c r="T16" s="901">
        <f>Q16*U16</f>
        <v>0</v>
      </c>
      <c r="U16" s="892">
        <f>$U$12</f>
        <v>0.58699999999999997</v>
      </c>
      <c r="V16" s="74" t="s">
        <v>260</v>
      </c>
      <c r="W16" s="79" t="s">
        <v>161</v>
      </c>
      <c r="AC16" s="65">
        <f>Q16*R16</f>
        <v>0</v>
      </c>
    </row>
    <row r="17" spans="2:29">
      <c r="B17" s="1131"/>
      <c r="C17" s="80" t="s">
        <v>68</v>
      </c>
      <c r="D17" s="81" t="s">
        <v>114</v>
      </c>
      <c r="E17" s="212"/>
      <c r="F17" s="213"/>
      <c r="G17" s="213"/>
      <c r="H17" s="213"/>
      <c r="I17" s="213"/>
      <c r="J17" s="213"/>
      <c r="K17" s="213"/>
      <c r="L17" s="213"/>
      <c r="M17" s="213"/>
      <c r="N17" s="213"/>
      <c r="O17" s="213"/>
      <c r="P17" s="213"/>
      <c r="Q17" s="200">
        <f t="shared" si="0"/>
        <v>0</v>
      </c>
      <c r="R17" s="844">
        <v>9.9699999999999997E-3</v>
      </c>
      <c r="S17" s="83" t="s">
        <v>67</v>
      </c>
      <c r="T17" s="900">
        <f>Q17*U17</f>
        <v>0</v>
      </c>
      <c r="U17" s="893">
        <f>$U$12</f>
        <v>0.58699999999999997</v>
      </c>
      <c r="V17" s="74" t="s">
        <v>260</v>
      </c>
      <c r="AC17" s="65">
        <f>Q17*R17</f>
        <v>0</v>
      </c>
    </row>
    <row r="18" spans="2:29">
      <c r="B18" s="1132"/>
      <c r="C18" s="84" t="s">
        <v>69</v>
      </c>
      <c r="D18" s="85" t="s">
        <v>114</v>
      </c>
      <c r="E18" s="236"/>
      <c r="F18" s="237"/>
      <c r="G18" s="237"/>
      <c r="H18" s="237"/>
      <c r="I18" s="237"/>
      <c r="J18" s="237"/>
      <c r="K18" s="237"/>
      <c r="L18" s="237"/>
      <c r="M18" s="237"/>
      <c r="N18" s="237"/>
      <c r="O18" s="237"/>
      <c r="P18" s="237"/>
      <c r="Q18" s="231">
        <f t="shared" si="0"/>
        <v>0</v>
      </c>
      <c r="R18" s="846">
        <v>9.2800000000000001E-3</v>
      </c>
      <c r="S18" s="171" t="s">
        <v>67</v>
      </c>
      <c r="T18" s="902">
        <f>Q18*U18</f>
        <v>0</v>
      </c>
      <c r="U18" s="894">
        <f>$U$12</f>
        <v>0.58699999999999997</v>
      </c>
      <c r="V18" s="74" t="s">
        <v>260</v>
      </c>
      <c r="AC18" s="65">
        <f>Q18*R18</f>
        <v>0</v>
      </c>
    </row>
    <row r="19" spans="2:29">
      <c r="B19" s="1133" t="s">
        <v>70</v>
      </c>
      <c r="C19" s="1134"/>
      <c r="D19" s="87" t="s">
        <v>71</v>
      </c>
      <c r="E19" s="744"/>
      <c r="F19" s="745"/>
      <c r="G19" s="745"/>
      <c r="H19" s="745"/>
      <c r="I19" s="745"/>
      <c r="J19" s="745"/>
      <c r="K19" s="745"/>
      <c r="L19" s="745"/>
      <c r="M19" s="745"/>
      <c r="N19" s="745"/>
      <c r="O19" s="745"/>
      <c r="P19" s="746"/>
      <c r="Q19" s="238">
        <f t="shared" si="0"/>
        <v>0</v>
      </c>
      <c r="R19" s="88"/>
      <c r="S19" s="89"/>
      <c r="T19" s="257"/>
      <c r="U19" s="469"/>
      <c r="V19" s="74"/>
    </row>
    <row r="20" spans="2:29">
      <c r="B20" s="1139" t="s">
        <v>347</v>
      </c>
      <c r="C20" s="75" t="s">
        <v>275</v>
      </c>
      <c r="D20" s="76" t="s">
        <v>114</v>
      </c>
      <c r="E20" s="239"/>
      <c r="F20" s="210"/>
      <c r="G20" s="210"/>
      <c r="H20" s="210"/>
      <c r="I20" s="210"/>
      <c r="J20" s="210"/>
      <c r="K20" s="210"/>
      <c r="L20" s="210"/>
      <c r="M20" s="210"/>
      <c r="N20" s="210"/>
      <c r="O20" s="210"/>
      <c r="P20" s="240"/>
      <c r="Q20" s="241">
        <f>SUM(E20:P20)</f>
        <v>0</v>
      </c>
      <c r="R20" s="847">
        <v>9.7599999999999996E-3</v>
      </c>
      <c r="S20" s="173" t="s">
        <v>67</v>
      </c>
      <c r="T20" s="903">
        <f>Q20*U20</f>
        <v>0</v>
      </c>
      <c r="U20" s="892">
        <f>$U$12</f>
        <v>0.58699999999999997</v>
      </c>
      <c r="V20" s="74" t="s">
        <v>260</v>
      </c>
      <c r="AC20" s="65">
        <f>Q20*R20</f>
        <v>0</v>
      </c>
    </row>
    <row r="21" spans="2:29">
      <c r="B21" s="1131"/>
      <c r="C21" s="80" t="s">
        <v>276</v>
      </c>
      <c r="D21" s="81" t="s">
        <v>114</v>
      </c>
      <c r="E21" s="212"/>
      <c r="F21" s="213"/>
      <c r="G21" s="213"/>
      <c r="H21" s="213"/>
      <c r="I21" s="213"/>
      <c r="J21" s="213"/>
      <c r="K21" s="213"/>
      <c r="L21" s="213"/>
      <c r="M21" s="213"/>
      <c r="N21" s="213"/>
      <c r="O21" s="213"/>
      <c r="P21" s="242"/>
      <c r="Q21" s="200">
        <f>SUM(E21:P21)</f>
        <v>0</v>
      </c>
      <c r="R21" s="844">
        <v>9.9699999999999997E-3</v>
      </c>
      <c r="S21" s="83" t="s">
        <v>67</v>
      </c>
      <c r="T21" s="904">
        <f>Q21*U21</f>
        <v>0</v>
      </c>
      <c r="U21" s="893">
        <f>$U$12</f>
        <v>0.58699999999999997</v>
      </c>
      <c r="V21" s="74" t="s">
        <v>260</v>
      </c>
      <c r="AC21" s="65">
        <f>Q21*R21</f>
        <v>0</v>
      </c>
    </row>
    <row r="22" spans="2:29">
      <c r="B22" s="1132"/>
      <c r="C22" s="84" t="s">
        <v>277</v>
      </c>
      <c r="D22" s="85" t="s">
        <v>114</v>
      </c>
      <c r="E22" s="236"/>
      <c r="F22" s="237"/>
      <c r="G22" s="237"/>
      <c r="H22" s="237"/>
      <c r="I22" s="237"/>
      <c r="J22" s="237"/>
      <c r="K22" s="237"/>
      <c r="L22" s="237"/>
      <c r="M22" s="237"/>
      <c r="N22" s="237"/>
      <c r="O22" s="237"/>
      <c r="P22" s="243"/>
      <c r="Q22" s="231">
        <f>SUM(E22:P22)</f>
        <v>0</v>
      </c>
      <c r="R22" s="848">
        <v>9.2800000000000001E-3</v>
      </c>
      <c r="S22" s="86" t="s">
        <v>67</v>
      </c>
      <c r="T22" s="905">
        <f>Q22*U22</f>
        <v>0</v>
      </c>
      <c r="U22" s="894">
        <f>$U$12</f>
        <v>0.58699999999999997</v>
      </c>
      <c r="V22" s="74" t="s">
        <v>260</v>
      </c>
      <c r="AC22" s="65">
        <f>Q22*R22</f>
        <v>0</v>
      </c>
    </row>
    <row r="23" spans="2:29">
      <c r="B23" s="1133" t="s">
        <v>70</v>
      </c>
      <c r="C23" s="1134"/>
      <c r="D23" s="87" t="s">
        <v>71</v>
      </c>
      <c r="E23" s="744"/>
      <c r="F23" s="744"/>
      <c r="G23" s="744"/>
      <c r="H23" s="744"/>
      <c r="I23" s="744"/>
      <c r="J23" s="744"/>
      <c r="K23" s="744"/>
      <c r="L23" s="744"/>
      <c r="M23" s="744"/>
      <c r="N23" s="744"/>
      <c r="O23" s="744"/>
      <c r="P23" s="747"/>
      <c r="Q23" s="241">
        <f>SUM(E23:P23)</f>
        <v>0</v>
      </c>
      <c r="R23" s="169"/>
      <c r="S23" s="170"/>
      <c r="T23" s="258"/>
      <c r="U23" s="470"/>
      <c r="V23" s="74"/>
    </row>
    <row r="24" spans="2:29">
      <c r="B24" s="1130" t="s">
        <v>72</v>
      </c>
      <c r="C24" s="75" t="s">
        <v>273</v>
      </c>
      <c r="D24" s="76" t="s">
        <v>73</v>
      </c>
      <c r="E24" s="735"/>
      <c r="F24" s="736"/>
      <c r="G24" s="736"/>
      <c r="H24" s="736"/>
      <c r="I24" s="736"/>
      <c r="J24" s="736"/>
      <c r="K24" s="736"/>
      <c r="L24" s="736"/>
      <c r="M24" s="736"/>
      <c r="N24" s="736"/>
      <c r="O24" s="736"/>
      <c r="P24" s="736"/>
      <c r="Q24" s="211">
        <f t="shared" si="0"/>
        <v>0</v>
      </c>
      <c r="R24" s="851">
        <v>4.4999999999999998E-2</v>
      </c>
      <c r="S24" s="78" t="s">
        <v>74</v>
      </c>
      <c r="T24" s="898">
        <f>Q24*R24*U24*(44/12)*1000</f>
        <v>0</v>
      </c>
      <c r="U24" s="752">
        <v>1.3599999999999999E-2</v>
      </c>
      <c r="V24" s="74" t="s">
        <v>271</v>
      </c>
      <c r="AC24" s="65">
        <f>Q24*R24</f>
        <v>0</v>
      </c>
    </row>
    <row r="25" spans="2:29">
      <c r="B25" s="1156"/>
      <c r="C25" s="84" t="s">
        <v>75</v>
      </c>
      <c r="D25" s="85" t="s">
        <v>73</v>
      </c>
      <c r="E25" s="233"/>
      <c r="F25" s="244"/>
      <c r="G25" s="244"/>
      <c r="H25" s="244"/>
      <c r="I25" s="244"/>
      <c r="J25" s="244"/>
      <c r="K25" s="244"/>
      <c r="L25" s="234"/>
      <c r="M25" s="737"/>
      <c r="N25" s="737"/>
      <c r="O25" s="737"/>
      <c r="P25" s="737"/>
      <c r="Q25" s="229">
        <f t="shared" si="0"/>
        <v>0</v>
      </c>
      <c r="R25" s="852">
        <f>$P$13/1000</f>
        <v>5.0799999999999998E-2</v>
      </c>
      <c r="S25" s="86" t="s">
        <v>281</v>
      </c>
      <c r="T25" s="899">
        <f>Q25/$K$13*R25*U25*(44/12)*1000</f>
        <v>0</v>
      </c>
      <c r="U25" s="756">
        <v>1.61E-2</v>
      </c>
      <c r="V25" s="74" t="s">
        <v>271</v>
      </c>
      <c r="AC25" s="65">
        <f>Q25*R25</f>
        <v>0</v>
      </c>
    </row>
    <row r="26" spans="2:29">
      <c r="B26" s="1133" t="s">
        <v>77</v>
      </c>
      <c r="C26" s="1134"/>
      <c r="D26" s="87" t="s">
        <v>71</v>
      </c>
      <c r="E26" s="744"/>
      <c r="F26" s="745"/>
      <c r="G26" s="745"/>
      <c r="H26" s="745"/>
      <c r="I26" s="745"/>
      <c r="J26" s="745"/>
      <c r="K26" s="745"/>
      <c r="L26" s="745"/>
      <c r="M26" s="745"/>
      <c r="N26" s="745"/>
      <c r="O26" s="745"/>
      <c r="P26" s="746"/>
      <c r="Q26" s="238">
        <f t="shared" si="0"/>
        <v>0</v>
      </c>
      <c r="R26" s="88"/>
      <c r="S26" s="89"/>
      <c r="T26" s="258"/>
      <c r="U26" s="470"/>
      <c r="V26" s="74"/>
    </row>
    <row r="27" spans="2:29">
      <c r="B27" s="1146" t="s">
        <v>78</v>
      </c>
      <c r="C27" s="75" t="s">
        <v>269</v>
      </c>
      <c r="D27" s="76" t="s">
        <v>79</v>
      </c>
      <c r="E27" s="245"/>
      <c r="F27" s="246"/>
      <c r="G27" s="246"/>
      <c r="H27" s="246"/>
      <c r="I27" s="246"/>
      <c r="J27" s="246"/>
      <c r="K27" s="246"/>
      <c r="L27" s="247"/>
      <c r="M27" s="738"/>
      <c r="N27" s="738"/>
      <c r="O27" s="738"/>
      <c r="P27" s="738"/>
      <c r="Q27" s="248">
        <f t="shared" si="0"/>
        <v>0</v>
      </c>
      <c r="R27" s="172">
        <f>39.1/1000</f>
        <v>3.9100000000000003E-2</v>
      </c>
      <c r="S27" s="78" t="s">
        <v>80</v>
      </c>
      <c r="T27" s="898">
        <f>Q27*R27*U27*(44/12)*1000</f>
        <v>0</v>
      </c>
      <c r="U27" s="752">
        <v>1.89E-2</v>
      </c>
      <c r="V27" s="74" t="s">
        <v>271</v>
      </c>
      <c r="AC27" s="65">
        <f>Q27*R27</f>
        <v>0</v>
      </c>
    </row>
    <row r="28" spans="2:29">
      <c r="B28" s="1147"/>
      <c r="C28" s="80" t="s">
        <v>268</v>
      </c>
      <c r="D28" s="81" t="s">
        <v>270</v>
      </c>
      <c r="E28" s="223"/>
      <c r="F28" s="232"/>
      <c r="G28" s="232"/>
      <c r="H28" s="232"/>
      <c r="I28" s="232"/>
      <c r="J28" s="232"/>
      <c r="K28" s="232"/>
      <c r="L28" s="224"/>
      <c r="M28" s="739"/>
      <c r="N28" s="739"/>
      <c r="O28" s="739"/>
      <c r="P28" s="739"/>
      <c r="Q28" s="205">
        <f>SUM(E28:P28)</f>
        <v>0</v>
      </c>
      <c r="R28" s="82">
        <f>37.7/1000</f>
        <v>3.7700000000000004E-2</v>
      </c>
      <c r="S28" s="83" t="s">
        <v>80</v>
      </c>
      <c r="T28" s="900">
        <f>Q28*R28*U28*(44/12)*1000</f>
        <v>0</v>
      </c>
      <c r="U28" s="753">
        <v>1.8700000000000001E-2</v>
      </c>
      <c r="V28" s="74" t="s">
        <v>271</v>
      </c>
      <c r="AC28" s="65">
        <f>Q28*R28</f>
        <v>0</v>
      </c>
    </row>
    <row r="29" spans="2:29">
      <c r="B29" s="1147"/>
      <c r="C29" s="80" t="s">
        <v>81</v>
      </c>
      <c r="D29" s="81" t="s">
        <v>79</v>
      </c>
      <c r="E29" s="233"/>
      <c r="F29" s="244"/>
      <c r="G29" s="244"/>
      <c r="H29" s="244"/>
      <c r="I29" s="244"/>
      <c r="J29" s="244"/>
      <c r="K29" s="244"/>
      <c r="L29" s="234"/>
      <c r="M29" s="737"/>
      <c r="N29" s="737"/>
      <c r="O29" s="737"/>
      <c r="P29" s="737"/>
      <c r="Q29" s="229">
        <f t="shared" si="0"/>
        <v>0</v>
      </c>
      <c r="R29" s="82">
        <f>36.7/1000</f>
        <v>3.6700000000000003E-2</v>
      </c>
      <c r="S29" s="83" t="s">
        <v>80</v>
      </c>
      <c r="T29" s="900">
        <f>Q29*R29*U29*(44/12)*1000</f>
        <v>0</v>
      </c>
      <c r="U29" s="753">
        <v>1.8499999999999999E-2</v>
      </c>
      <c r="V29" s="74" t="s">
        <v>271</v>
      </c>
      <c r="AC29" s="65">
        <f>Q29*R29</f>
        <v>0</v>
      </c>
    </row>
    <row r="30" spans="2:29">
      <c r="B30" s="1133" t="s">
        <v>82</v>
      </c>
      <c r="C30" s="1134"/>
      <c r="D30" s="87" t="s">
        <v>71</v>
      </c>
      <c r="E30" s="744"/>
      <c r="F30" s="745"/>
      <c r="G30" s="745"/>
      <c r="H30" s="745"/>
      <c r="I30" s="745"/>
      <c r="J30" s="745"/>
      <c r="K30" s="745"/>
      <c r="L30" s="745"/>
      <c r="M30" s="745"/>
      <c r="N30" s="745"/>
      <c r="O30" s="745"/>
      <c r="P30" s="746"/>
      <c r="Q30" s="238">
        <f t="shared" si="0"/>
        <v>0</v>
      </c>
      <c r="R30" s="88"/>
      <c r="S30" s="89"/>
      <c r="T30" s="258"/>
      <c r="U30" s="470"/>
      <c r="V30" s="74"/>
    </row>
    <row r="31" spans="2:29">
      <c r="B31" s="1146" t="s">
        <v>30</v>
      </c>
      <c r="C31" s="75" t="s">
        <v>83</v>
      </c>
      <c r="D31" s="76" t="s">
        <v>84</v>
      </c>
      <c r="E31" s="245"/>
      <c r="F31" s="246"/>
      <c r="G31" s="246"/>
      <c r="H31" s="246"/>
      <c r="I31" s="246"/>
      <c r="J31" s="246"/>
      <c r="K31" s="246"/>
      <c r="L31" s="247"/>
      <c r="M31" s="738"/>
      <c r="N31" s="738"/>
      <c r="O31" s="738"/>
      <c r="P31" s="738"/>
      <c r="Q31" s="248">
        <f t="shared" si="0"/>
        <v>0</v>
      </c>
      <c r="R31" s="808"/>
      <c r="S31" s="91" t="s">
        <v>85</v>
      </c>
      <c r="T31" s="898">
        <f>Q31*U31</f>
        <v>0</v>
      </c>
      <c r="U31" s="752">
        <v>5.7000000000000002E-2</v>
      </c>
      <c r="V31" s="74" t="s">
        <v>160</v>
      </c>
      <c r="AC31" s="65">
        <f>Q31*R31</f>
        <v>0</v>
      </c>
    </row>
    <row r="32" spans="2:29">
      <c r="B32" s="1147"/>
      <c r="C32" s="748" t="s">
        <v>297</v>
      </c>
      <c r="D32" s="96" t="s">
        <v>299</v>
      </c>
      <c r="E32" s="226"/>
      <c r="F32" s="226"/>
      <c r="G32" s="226"/>
      <c r="H32" s="226"/>
      <c r="I32" s="226"/>
      <c r="J32" s="226"/>
      <c r="K32" s="226"/>
      <c r="L32" s="227"/>
      <c r="M32" s="740"/>
      <c r="N32" s="740"/>
      <c r="O32" s="740"/>
      <c r="P32" s="740"/>
      <c r="Q32" s="205">
        <f t="shared" si="0"/>
        <v>0</v>
      </c>
      <c r="R32" s="809"/>
      <c r="S32" s="811"/>
      <c r="T32" s="757" t="str">
        <f>IF(U32="","",Q32*R32*U32*(44/12)*1000)</f>
        <v/>
      </c>
      <c r="U32" s="812"/>
      <c r="V32" s="760" t="s">
        <v>271</v>
      </c>
      <c r="AC32" s="65">
        <f>Q32*R32</f>
        <v>0</v>
      </c>
    </row>
    <row r="33" spans="2:29">
      <c r="B33" s="1159"/>
      <c r="C33" s="749" t="s">
        <v>298</v>
      </c>
      <c r="D33" s="92" t="s">
        <v>300</v>
      </c>
      <c r="E33" s="220"/>
      <c r="F33" s="220"/>
      <c r="G33" s="220"/>
      <c r="H33" s="220"/>
      <c r="I33" s="220"/>
      <c r="J33" s="220"/>
      <c r="K33" s="220"/>
      <c r="L33" s="221"/>
      <c r="M33" s="741"/>
      <c r="N33" s="741"/>
      <c r="O33" s="741"/>
      <c r="P33" s="741"/>
      <c r="Q33" s="249">
        <f>SUM(E33:P33)</f>
        <v>0</v>
      </c>
      <c r="R33" s="810"/>
      <c r="S33" s="813"/>
      <c r="T33" s="758" t="str">
        <f>IF(U33="","",Q33*R33*U33*(44/12)*1000)</f>
        <v/>
      </c>
      <c r="U33" s="814"/>
      <c r="V33" s="760" t="s">
        <v>271</v>
      </c>
      <c r="AC33" s="65">
        <f>Q33*R33</f>
        <v>0</v>
      </c>
    </row>
    <row r="34" spans="2:29" ht="17.25" thickBot="1">
      <c r="B34" s="1135" t="s">
        <v>86</v>
      </c>
      <c r="C34" s="1136"/>
      <c r="D34" s="471" t="s">
        <v>71</v>
      </c>
      <c r="E34" s="472"/>
      <c r="F34" s="473"/>
      <c r="G34" s="473"/>
      <c r="H34" s="473"/>
      <c r="I34" s="473"/>
      <c r="J34" s="473"/>
      <c r="K34" s="473"/>
      <c r="L34" s="473"/>
      <c r="M34" s="473"/>
      <c r="N34" s="473"/>
      <c r="O34" s="473"/>
      <c r="P34" s="473"/>
      <c r="Q34" s="474">
        <f t="shared" si="0"/>
        <v>0</v>
      </c>
      <c r="R34" s="475"/>
      <c r="S34" s="476"/>
      <c r="T34" s="477"/>
      <c r="U34" s="478"/>
      <c r="V34" s="74"/>
      <c r="AC34" s="65">
        <f>Q34*R34</f>
        <v>0</v>
      </c>
    </row>
    <row r="35" spans="2:29">
      <c r="T35" s="260"/>
    </row>
    <row r="36" spans="2:29" ht="16.5" customHeight="1">
      <c r="B36" s="67" t="s">
        <v>96</v>
      </c>
      <c r="C36" s="68"/>
      <c r="D36" s="94" t="s">
        <v>88</v>
      </c>
      <c r="E36" s="95"/>
      <c r="F36" s="95"/>
      <c r="G36" s="95"/>
      <c r="H36" s="95"/>
      <c r="I36" s="95"/>
      <c r="J36" s="95"/>
      <c r="K36" s="95"/>
      <c r="L36" s="95"/>
      <c r="M36" s="95"/>
      <c r="N36" s="95"/>
      <c r="O36" s="95"/>
      <c r="P36" s="95"/>
      <c r="Q36" s="95"/>
      <c r="R36" s="69"/>
      <c r="S36" s="69"/>
      <c r="T36" s="69"/>
      <c r="U36" s="721">
        <f>事業報告書!$J$10</f>
        <v>0</v>
      </c>
    </row>
    <row r="37" spans="2:29" ht="16.5" customHeight="1">
      <c r="B37" s="66"/>
      <c r="C37" s="68"/>
      <c r="D37" s="94"/>
      <c r="E37" s="95"/>
      <c r="F37" s="95"/>
      <c r="G37" s="95"/>
      <c r="H37" s="95"/>
      <c r="I37" s="95"/>
      <c r="J37" s="95"/>
      <c r="K37" s="95"/>
      <c r="L37" s="95"/>
      <c r="M37" s="95"/>
      <c r="N37" s="95"/>
      <c r="O37" s="95"/>
      <c r="P37" s="95"/>
      <c r="Q37" s="95"/>
      <c r="R37" s="69"/>
      <c r="S37" s="69"/>
      <c r="T37" s="69"/>
    </row>
    <row r="38" spans="2:29" ht="17.25" customHeight="1" thickBot="1">
      <c r="B38" s="66" t="s">
        <v>245</v>
      </c>
      <c r="C38" s="68"/>
      <c r="D38" s="94"/>
      <c r="E38" s="95"/>
      <c r="F38" s="95"/>
      <c r="G38" s="95"/>
      <c r="H38" s="95"/>
      <c r="I38" s="95"/>
      <c r="J38" s="95"/>
      <c r="K38" s="95"/>
      <c r="L38" s="95"/>
      <c r="M38" s="95"/>
      <c r="N38" s="95"/>
      <c r="O38" s="95"/>
      <c r="P38" s="95"/>
      <c r="Q38" s="95"/>
      <c r="R38" s="69"/>
      <c r="S38" s="69"/>
      <c r="T38" s="69"/>
    </row>
    <row r="39" spans="2:29" ht="24.75" customHeight="1">
      <c r="B39" s="1143"/>
      <c r="C39" s="1144"/>
      <c r="D39" s="1145"/>
      <c r="E39" s="465" t="str">
        <f t="shared" ref="E39:P39" si="1">E15</f>
        <v>４月</v>
      </c>
      <c r="F39" s="465" t="str">
        <f t="shared" si="1"/>
        <v>５月</v>
      </c>
      <c r="G39" s="465" t="str">
        <f t="shared" si="1"/>
        <v>６月</v>
      </c>
      <c r="H39" s="465" t="str">
        <f t="shared" si="1"/>
        <v>７月</v>
      </c>
      <c r="I39" s="465" t="str">
        <f t="shared" si="1"/>
        <v>８月</v>
      </c>
      <c r="J39" s="465" t="str">
        <f t="shared" si="1"/>
        <v>９月</v>
      </c>
      <c r="K39" s="465" t="str">
        <f t="shared" si="1"/>
        <v>１０月</v>
      </c>
      <c r="L39" s="465" t="str">
        <f t="shared" si="1"/>
        <v>１１月</v>
      </c>
      <c r="M39" s="465" t="str">
        <f t="shared" si="1"/>
        <v>１２月</v>
      </c>
      <c r="N39" s="465" t="str">
        <f t="shared" si="1"/>
        <v>１月</v>
      </c>
      <c r="O39" s="465" t="str">
        <f t="shared" si="1"/>
        <v>２月</v>
      </c>
      <c r="P39" s="465" t="str">
        <f t="shared" si="1"/>
        <v>３月</v>
      </c>
      <c r="Q39" s="468" t="s">
        <v>44</v>
      </c>
      <c r="R39" s="1137" t="s">
        <v>65</v>
      </c>
      <c r="S39" s="1138"/>
      <c r="T39" s="564" t="s">
        <v>403</v>
      </c>
      <c r="U39" s="794" t="s">
        <v>402</v>
      </c>
      <c r="V39" s="74"/>
    </row>
    <row r="40" spans="2:29" ht="16.5" customHeight="1">
      <c r="B40" s="1139" t="s">
        <v>27</v>
      </c>
      <c r="C40" s="75" t="s">
        <v>89</v>
      </c>
      <c r="D40" s="76" t="s">
        <v>114</v>
      </c>
      <c r="E40" s="250"/>
      <c r="F40" s="250"/>
      <c r="G40" s="250"/>
      <c r="H40" s="250"/>
      <c r="I40" s="250"/>
      <c r="J40" s="250"/>
      <c r="K40" s="250"/>
      <c r="L40" s="250"/>
      <c r="M40" s="250"/>
      <c r="N40" s="250"/>
      <c r="O40" s="250"/>
      <c r="P40" s="250"/>
      <c r="Q40" s="211">
        <f t="shared" ref="Q40:Q46" si="2">SUM(E40:P40)</f>
        <v>0</v>
      </c>
      <c r="R40" s="849">
        <v>9.7599999999999996E-3</v>
      </c>
      <c r="S40" s="78" t="s">
        <v>67</v>
      </c>
      <c r="T40" s="254">
        <f t="shared" ref="T40:T46" si="3">Q40*U40</f>
        <v>0</v>
      </c>
      <c r="U40" s="892">
        <f t="shared" ref="U40:U46" si="4">$U$12</f>
        <v>0.58699999999999997</v>
      </c>
      <c r="V40" s="74" t="s">
        <v>260</v>
      </c>
    </row>
    <row r="41" spans="2:29" ht="16.5" customHeight="1">
      <c r="B41" s="1140"/>
      <c r="C41" s="80" t="s">
        <v>90</v>
      </c>
      <c r="D41" s="81" t="s">
        <v>114</v>
      </c>
      <c r="E41" s="213"/>
      <c r="F41" s="213"/>
      <c r="G41" s="213"/>
      <c r="H41" s="213"/>
      <c r="I41" s="213"/>
      <c r="J41" s="213"/>
      <c r="K41" s="213"/>
      <c r="L41" s="213"/>
      <c r="M41" s="213"/>
      <c r="N41" s="213"/>
      <c r="O41" s="213"/>
      <c r="P41" s="213"/>
      <c r="Q41" s="200">
        <f t="shared" si="2"/>
        <v>0</v>
      </c>
      <c r="R41" s="844">
        <v>9.7599999999999996E-3</v>
      </c>
      <c r="S41" s="83" t="s">
        <v>67</v>
      </c>
      <c r="T41" s="255">
        <f t="shared" si="3"/>
        <v>0</v>
      </c>
      <c r="U41" s="893">
        <f t="shared" si="4"/>
        <v>0.58699999999999997</v>
      </c>
      <c r="V41" s="74" t="s">
        <v>260</v>
      </c>
    </row>
    <row r="42" spans="2:29" ht="16.5" customHeight="1">
      <c r="B42" s="1141"/>
      <c r="C42" s="84" t="s">
        <v>91</v>
      </c>
      <c r="D42" s="85" t="s">
        <v>114</v>
      </c>
      <c r="E42" s="251">
        <f>E40+E41</f>
        <v>0</v>
      </c>
      <c r="F42" s="251">
        <f t="shared" ref="F42:P42" si="5">F40+F41</f>
        <v>0</v>
      </c>
      <c r="G42" s="251">
        <f t="shared" si="5"/>
        <v>0</v>
      </c>
      <c r="H42" s="251">
        <f t="shared" si="5"/>
        <v>0</v>
      </c>
      <c r="I42" s="251">
        <f t="shared" si="5"/>
        <v>0</v>
      </c>
      <c r="J42" s="251">
        <f t="shared" si="5"/>
        <v>0</v>
      </c>
      <c r="K42" s="251">
        <f t="shared" si="5"/>
        <v>0</v>
      </c>
      <c r="L42" s="251">
        <f t="shared" si="5"/>
        <v>0</v>
      </c>
      <c r="M42" s="251">
        <f t="shared" si="5"/>
        <v>0</v>
      </c>
      <c r="N42" s="251">
        <f t="shared" si="5"/>
        <v>0</v>
      </c>
      <c r="O42" s="251">
        <f t="shared" si="5"/>
        <v>0</v>
      </c>
      <c r="P42" s="251">
        <f t="shared" si="5"/>
        <v>0</v>
      </c>
      <c r="Q42" s="231">
        <f t="shared" si="2"/>
        <v>0</v>
      </c>
      <c r="R42" s="848">
        <v>9.7599999999999996E-3</v>
      </c>
      <c r="S42" s="86" t="s">
        <v>67</v>
      </c>
      <c r="T42" s="256">
        <f t="shared" si="3"/>
        <v>0</v>
      </c>
      <c r="U42" s="895">
        <f t="shared" si="4"/>
        <v>0.58699999999999997</v>
      </c>
      <c r="V42" s="74" t="s">
        <v>260</v>
      </c>
    </row>
    <row r="43" spans="2:29" ht="16.5" customHeight="1">
      <c r="B43" s="1148" t="s">
        <v>29</v>
      </c>
      <c r="C43" s="75" t="s">
        <v>92</v>
      </c>
      <c r="D43" s="76" t="s">
        <v>114</v>
      </c>
      <c r="E43" s="250"/>
      <c r="F43" s="250"/>
      <c r="G43" s="250"/>
      <c r="H43" s="250"/>
      <c r="I43" s="250"/>
      <c r="J43" s="250"/>
      <c r="K43" s="250"/>
      <c r="L43" s="250"/>
      <c r="M43" s="250"/>
      <c r="N43" s="250"/>
      <c r="O43" s="250"/>
      <c r="P43" s="250"/>
      <c r="Q43" s="211">
        <f>SUM(E43:P43)</f>
        <v>0</v>
      </c>
      <c r="R43" s="849">
        <v>9.7599999999999996E-3</v>
      </c>
      <c r="S43" s="78" t="s">
        <v>67</v>
      </c>
      <c r="T43" s="261">
        <f t="shared" si="3"/>
        <v>0</v>
      </c>
      <c r="U43" s="894">
        <f t="shared" si="4"/>
        <v>0.58699999999999997</v>
      </c>
      <c r="V43" s="74" t="s">
        <v>260</v>
      </c>
    </row>
    <row r="44" spans="2:29" ht="16.5" customHeight="1">
      <c r="B44" s="1149"/>
      <c r="C44" s="75" t="s">
        <v>556</v>
      </c>
      <c r="D44" s="76" t="s">
        <v>108</v>
      </c>
      <c r="E44" s="250"/>
      <c r="F44" s="250"/>
      <c r="G44" s="250"/>
      <c r="H44" s="250"/>
      <c r="I44" s="250"/>
      <c r="J44" s="250"/>
      <c r="K44" s="250"/>
      <c r="L44" s="250"/>
      <c r="M44" s="250"/>
      <c r="N44" s="250"/>
      <c r="O44" s="250"/>
      <c r="P44" s="250"/>
      <c r="Q44" s="211">
        <f>SUM(E44:P44)</f>
        <v>0</v>
      </c>
      <c r="R44" s="969" t="s">
        <v>557</v>
      </c>
      <c r="S44" s="964" t="s">
        <v>557</v>
      </c>
      <c r="T44" s="254"/>
      <c r="U44" s="968"/>
      <c r="V44" s="74"/>
    </row>
    <row r="45" spans="2:29" ht="16.5" customHeight="1">
      <c r="B45" s="1139" t="s">
        <v>555</v>
      </c>
      <c r="C45" s="75" t="s">
        <v>94</v>
      </c>
      <c r="D45" s="76" t="s">
        <v>114</v>
      </c>
      <c r="E45" s="250"/>
      <c r="F45" s="250"/>
      <c r="G45" s="250"/>
      <c r="H45" s="250"/>
      <c r="I45" s="250"/>
      <c r="J45" s="250"/>
      <c r="K45" s="250"/>
      <c r="L45" s="250"/>
      <c r="M45" s="250"/>
      <c r="N45" s="250"/>
      <c r="O45" s="250"/>
      <c r="P45" s="250"/>
      <c r="Q45" s="211">
        <f t="shared" si="2"/>
        <v>0</v>
      </c>
      <c r="R45" s="849">
        <v>9.7599999999999996E-3</v>
      </c>
      <c r="S45" s="78" t="s">
        <v>67</v>
      </c>
      <c r="T45" s="259">
        <f t="shared" si="3"/>
        <v>0</v>
      </c>
      <c r="U45" s="896">
        <f t="shared" si="4"/>
        <v>0.58699999999999997</v>
      </c>
      <c r="V45" s="74" t="s">
        <v>260</v>
      </c>
    </row>
    <row r="46" spans="2:29" ht="17.25" customHeight="1" thickBot="1">
      <c r="B46" s="1142"/>
      <c r="C46" s="481" t="s">
        <v>95</v>
      </c>
      <c r="D46" s="482" t="s">
        <v>114</v>
      </c>
      <c r="E46" s="483"/>
      <c r="F46" s="483"/>
      <c r="G46" s="483"/>
      <c r="H46" s="483"/>
      <c r="I46" s="483"/>
      <c r="J46" s="483"/>
      <c r="K46" s="483"/>
      <c r="L46" s="483"/>
      <c r="M46" s="483"/>
      <c r="N46" s="483"/>
      <c r="O46" s="483"/>
      <c r="P46" s="483"/>
      <c r="Q46" s="474">
        <f t="shared" si="2"/>
        <v>0</v>
      </c>
      <c r="R46" s="850">
        <v>9.7599999999999996E-3</v>
      </c>
      <c r="S46" s="484" t="s">
        <v>67</v>
      </c>
      <c r="T46" s="485">
        <f t="shared" si="3"/>
        <v>0</v>
      </c>
      <c r="U46" s="897">
        <f t="shared" si="4"/>
        <v>0.58699999999999997</v>
      </c>
      <c r="V46" s="74" t="s">
        <v>260</v>
      </c>
    </row>
    <row r="47" spans="2:29" ht="16.5" customHeight="1">
      <c r="W47" s="260">
        <f>SUM(T40:T46)</f>
        <v>0</v>
      </c>
    </row>
    <row r="48" spans="2:29" ht="16.5" customHeight="1">
      <c r="B48" s="67" t="s">
        <v>101</v>
      </c>
      <c r="C48" s="68"/>
      <c r="E48" s="66" t="s">
        <v>246</v>
      </c>
      <c r="F48" s="95"/>
      <c r="G48" s="95"/>
      <c r="H48" s="95"/>
      <c r="I48" s="95"/>
      <c r="J48" s="95"/>
      <c r="K48" s="95"/>
      <c r="L48" s="95"/>
      <c r="M48" s="95"/>
      <c r="N48" s="95"/>
      <c r="O48" s="95"/>
      <c r="P48" s="95"/>
      <c r="Q48" s="95"/>
    </row>
    <row r="49" spans="2:23" ht="17.25" customHeight="1" thickBot="1">
      <c r="B49" s="66" t="s">
        <v>261</v>
      </c>
      <c r="C49" s="68"/>
      <c r="D49" s="66"/>
      <c r="E49" s="68"/>
      <c r="F49" s="95"/>
      <c r="G49" s="95"/>
      <c r="H49" s="95"/>
      <c r="I49" s="95"/>
      <c r="J49" s="95"/>
      <c r="K49" s="95"/>
      <c r="L49" s="95"/>
      <c r="M49" s="95"/>
      <c r="N49" s="95"/>
      <c r="O49" s="95"/>
      <c r="P49" s="95"/>
      <c r="Q49" s="95"/>
    </row>
    <row r="50" spans="2:23" ht="26.85" customHeight="1">
      <c r="B50" s="1143"/>
      <c r="C50" s="1144"/>
      <c r="D50" s="1145"/>
      <c r="E50" s="465" t="str">
        <f>E39</f>
        <v>４月</v>
      </c>
      <c r="F50" s="465" t="str">
        <f t="shared" ref="F50:O50" si="6">F39</f>
        <v>５月</v>
      </c>
      <c r="G50" s="465" t="str">
        <f t="shared" si="6"/>
        <v>６月</v>
      </c>
      <c r="H50" s="465" t="str">
        <f t="shared" si="6"/>
        <v>７月</v>
      </c>
      <c r="I50" s="465" t="str">
        <f t="shared" si="6"/>
        <v>８月</v>
      </c>
      <c r="J50" s="465" t="str">
        <f t="shared" si="6"/>
        <v>９月</v>
      </c>
      <c r="K50" s="465" t="str">
        <f t="shared" si="6"/>
        <v>１０月</v>
      </c>
      <c r="L50" s="465" t="str">
        <f t="shared" si="6"/>
        <v>１１月</v>
      </c>
      <c r="M50" s="465" t="str">
        <f t="shared" si="6"/>
        <v>１２月</v>
      </c>
      <c r="N50" s="465" t="str">
        <f t="shared" si="6"/>
        <v>１月</v>
      </c>
      <c r="O50" s="465" t="str">
        <f t="shared" si="6"/>
        <v>２月</v>
      </c>
      <c r="P50" s="465" t="str">
        <f>P39</f>
        <v>３月</v>
      </c>
      <c r="Q50" s="486" t="s">
        <v>44</v>
      </c>
      <c r="R50" s="1289" t="s">
        <v>418</v>
      </c>
      <c r="S50" s="1236"/>
      <c r="T50" s="1237"/>
    </row>
    <row r="51" spans="2:23" ht="16.5" customHeight="1">
      <c r="B51" s="1146" t="s">
        <v>97</v>
      </c>
      <c r="C51" s="75" t="s">
        <v>66</v>
      </c>
      <c r="D51" s="76" t="s">
        <v>114</v>
      </c>
      <c r="E51" s="196"/>
      <c r="F51" s="196"/>
      <c r="G51" s="196"/>
      <c r="H51" s="196"/>
      <c r="I51" s="196"/>
      <c r="J51" s="196"/>
      <c r="K51" s="196"/>
      <c r="L51" s="196"/>
      <c r="M51" s="196"/>
      <c r="N51" s="196"/>
      <c r="O51" s="196"/>
      <c r="P51" s="196"/>
      <c r="Q51" s="487">
        <f t="shared" ref="Q51:Q94" si="7">SUM(E51:P51)</f>
        <v>0</v>
      </c>
      <c r="R51" s="868"/>
      <c r="S51" s="869"/>
      <c r="T51" s="870"/>
    </row>
    <row r="52" spans="2:23" ht="16.5" customHeight="1">
      <c r="B52" s="1147"/>
      <c r="C52" s="80" t="s">
        <v>68</v>
      </c>
      <c r="D52" s="81" t="s">
        <v>114</v>
      </c>
      <c r="E52" s="197"/>
      <c r="F52" s="198"/>
      <c r="G52" s="198"/>
      <c r="H52" s="198"/>
      <c r="I52" s="198"/>
      <c r="J52" s="198"/>
      <c r="K52" s="198"/>
      <c r="L52" s="198"/>
      <c r="M52" s="198"/>
      <c r="N52" s="198"/>
      <c r="O52" s="198"/>
      <c r="P52" s="199"/>
      <c r="Q52" s="488">
        <f t="shared" si="7"/>
        <v>0</v>
      </c>
      <c r="R52" s="871"/>
      <c r="S52" s="872"/>
      <c r="T52" s="873"/>
    </row>
    <row r="53" spans="2:23" ht="16.5" customHeight="1">
      <c r="B53" s="1147"/>
      <c r="C53" s="80" t="s">
        <v>69</v>
      </c>
      <c r="D53" s="81" t="s">
        <v>114</v>
      </c>
      <c r="E53" s="197"/>
      <c r="F53" s="198"/>
      <c r="G53" s="198"/>
      <c r="H53" s="198"/>
      <c r="I53" s="198"/>
      <c r="J53" s="198"/>
      <c r="K53" s="198"/>
      <c r="L53" s="198"/>
      <c r="M53" s="198"/>
      <c r="N53" s="198"/>
      <c r="O53" s="198"/>
      <c r="P53" s="199"/>
      <c r="Q53" s="488">
        <f t="shared" si="7"/>
        <v>0</v>
      </c>
      <c r="R53" s="871"/>
      <c r="S53" s="872"/>
      <c r="T53" s="873"/>
      <c r="W53" s="93">
        <f>SUM(Q51:Q53)</f>
        <v>0</v>
      </c>
    </row>
    <row r="54" spans="2:23" ht="16.5" customHeight="1">
      <c r="B54" s="1147"/>
      <c r="C54" s="80" t="s">
        <v>273</v>
      </c>
      <c r="D54" s="81" t="s">
        <v>98</v>
      </c>
      <c r="E54" s="197"/>
      <c r="F54" s="198"/>
      <c r="G54" s="198"/>
      <c r="H54" s="198"/>
      <c r="I54" s="198"/>
      <c r="J54" s="198"/>
      <c r="K54" s="198"/>
      <c r="L54" s="198"/>
      <c r="M54" s="198"/>
      <c r="N54" s="198"/>
      <c r="O54" s="198"/>
      <c r="P54" s="199"/>
      <c r="Q54" s="489">
        <f t="shared" si="7"/>
        <v>0</v>
      </c>
      <c r="R54" s="874"/>
      <c r="S54" s="872"/>
      <c r="T54" s="873"/>
    </row>
    <row r="55" spans="2:23" ht="16.5" customHeight="1">
      <c r="B55" s="1147"/>
      <c r="C55" s="80" t="s">
        <v>75</v>
      </c>
      <c r="D55" s="81" t="s">
        <v>73</v>
      </c>
      <c r="E55" s="201"/>
      <c r="F55" s="202"/>
      <c r="G55" s="202"/>
      <c r="H55" s="202"/>
      <c r="I55" s="202"/>
      <c r="J55" s="202"/>
      <c r="K55" s="202"/>
      <c r="L55" s="202"/>
      <c r="M55" s="202"/>
      <c r="N55" s="202"/>
      <c r="O55" s="203"/>
      <c r="P55" s="204"/>
      <c r="Q55" s="490">
        <f t="shared" si="7"/>
        <v>0</v>
      </c>
      <c r="R55" s="874"/>
      <c r="S55" s="872"/>
      <c r="T55" s="873"/>
    </row>
    <row r="56" spans="2:23" ht="16.5" customHeight="1">
      <c r="B56" s="1147"/>
      <c r="C56" s="80" t="s">
        <v>269</v>
      </c>
      <c r="D56" s="81" t="s">
        <v>79</v>
      </c>
      <c r="E56" s="201"/>
      <c r="F56" s="202"/>
      <c r="G56" s="202"/>
      <c r="H56" s="202"/>
      <c r="I56" s="202"/>
      <c r="J56" s="202"/>
      <c r="K56" s="202"/>
      <c r="L56" s="202"/>
      <c r="M56" s="202"/>
      <c r="N56" s="202"/>
      <c r="O56" s="203"/>
      <c r="P56" s="204"/>
      <c r="Q56" s="490">
        <f t="shared" si="7"/>
        <v>0</v>
      </c>
      <c r="R56" s="874"/>
      <c r="S56" s="872"/>
      <c r="T56" s="873"/>
    </row>
    <row r="57" spans="2:23" ht="16.5" customHeight="1">
      <c r="B57" s="1147"/>
      <c r="C57" s="80" t="s">
        <v>268</v>
      </c>
      <c r="D57" s="81" t="s">
        <v>270</v>
      </c>
      <c r="E57" s="201"/>
      <c r="F57" s="202"/>
      <c r="G57" s="202"/>
      <c r="H57" s="202"/>
      <c r="I57" s="202"/>
      <c r="J57" s="202"/>
      <c r="K57" s="202"/>
      <c r="L57" s="202"/>
      <c r="M57" s="202"/>
      <c r="N57" s="202"/>
      <c r="O57" s="203"/>
      <c r="P57" s="204"/>
      <c r="Q57" s="490">
        <f>SUM(E57:P57)</f>
        <v>0</v>
      </c>
      <c r="R57" s="874"/>
      <c r="S57" s="872"/>
      <c r="T57" s="873"/>
    </row>
    <row r="58" spans="2:23" ht="16.5" customHeight="1">
      <c r="B58" s="1147"/>
      <c r="C58" s="80" t="s">
        <v>81</v>
      </c>
      <c r="D58" s="81" t="s">
        <v>79</v>
      </c>
      <c r="E58" s="201"/>
      <c r="F58" s="202"/>
      <c r="G58" s="202"/>
      <c r="H58" s="202"/>
      <c r="I58" s="202"/>
      <c r="J58" s="202"/>
      <c r="K58" s="202"/>
      <c r="L58" s="202"/>
      <c r="M58" s="202"/>
      <c r="N58" s="202"/>
      <c r="O58" s="203"/>
      <c r="P58" s="204"/>
      <c r="Q58" s="490">
        <f t="shared" si="7"/>
        <v>0</v>
      </c>
      <c r="R58" s="874"/>
      <c r="S58" s="872"/>
      <c r="T58" s="873"/>
    </row>
    <row r="59" spans="2:23" ht="16.5" customHeight="1">
      <c r="B59" s="1147"/>
      <c r="C59" s="80" t="s">
        <v>83</v>
      </c>
      <c r="D59" s="81" t="s">
        <v>99</v>
      </c>
      <c r="E59" s="206"/>
      <c r="F59" s="207"/>
      <c r="G59" s="207"/>
      <c r="H59" s="207"/>
      <c r="I59" s="207"/>
      <c r="J59" s="207"/>
      <c r="K59" s="207"/>
      <c r="L59" s="207"/>
      <c r="M59" s="207"/>
      <c r="N59" s="207"/>
      <c r="O59" s="208"/>
      <c r="P59" s="209"/>
      <c r="Q59" s="490">
        <f t="shared" si="7"/>
        <v>0</v>
      </c>
      <c r="R59" s="874"/>
      <c r="S59" s="872"/>
      <c r="T59" s="873"/>
    </row>
    <row r="60" spans="2:23" ht="16.5" customHeight="1">
      <c r="B60" s="1147"/>
      <c r="C60" s="80" t="str">
        <f>C32</f>
        <v>その他1</v>
      </c>
      <c r="D60" s="85" t="str">
        <f>IF(D32="","",D32)</f>
        <v>L1</v>
      </c>
      <c r="E60" s="207"/>
      <c r="F60" s="207"/>
      <c r="G60" s="207"/>
      <c r="H60" s="207"/>
      <c r="I60" s="207"/>
      <c r="J60" s="207"/>
      <c r="K60" s="207"/>
      <c r="L60" s="207"/>
      <c r="M60" s="207"/>
      <c r="N60" s="207"/>
      <c r="O60" s="208"/>
      <c r="P60" s="208"/>
      <c r="Q60" s="490">
        <f t="shared" si="7"/>
        <v>0</v>
      </c>
      <c r="R60" s="875"/>
      <c r="S60" s="876"/>
      <c r="T60" s="877"/>
    </row>
    <row r="61" spans="2:23" ht="16.5" customHeight="1">
      <c r="B61" s="1146" t="s">
        <v>416</v>
      </c>
      <c r="C61" s="75" t="s">
        <v>66</v>
      </c>
      <c r="D61" s="76" t="s">
        <v>114</v>
      </c>
      <c r="E61" s="201"/>
      <c r="F61" s="202"/>
      <c r="G61" s="202"/>
      <c r="H61" s="202"/>
      <c r="I61" s="202"/>
      <c r="J61" s="202"/>
      <c r="K61" s="202"/>
      <c r="L61" s="202"/>
      <c r="M61" s="202"/>
      <c r="N61" s="202"/>
      <c r="O61" s="202"/>
      <c r="P61" s="861"/>
      <c r="Q61" s="490">
        <f t="shared" si="7"/>
        <v>0</v>
      </c>
      <c r="R61" s="878"/>
      <c r="S61" s="869"/>
      <c r="T61" s="870"/>
    </row>
    <row r="62" spans="2:23" ht="16.5" customHeight="1">
      <c r="B62" s="1147"/>
      <c r="C62" s="80" t="s">
        <v>68</v>
      </c>
      <c r="D62" s="81" t="s">
        <v>114</v>
      </c>
      <c r="E62" s="201"/>
      <c r="F62" s="202"/>
      <c r="G62" s="202"/>
      <c r="H62" s="202"/>
      <c r="I62" s="202"/>
      <c r="J62" s="202"/>
      <c r="K62" s="202"/>
      <c r="L62" s="202"/>
      <c r="M62" s="202"/>
      <c r="N62" s="202"/>
      <c r="O62" s="202"/>
      <c r="P62" s="861"/>
      <c r="Q62" s="490">
        <f t="shared" si="7"/>
        <v>0</v>
      </c>
      <c r="R62" s="874"/>
      <c r="S62" s="872"/>
      <c r="T62" s="873"/>
    </row>
    <row r="63" spans="2:23" ht="16.5" customHeight="1">
      <c r="B63" s="1159"/>
      <c r="C63" s="84" t="s">
        <v>69</v>
      </c>
      <c r="D63" s="85" t="s">
        <v>114</v>
      </c>
      <c r="E63" s="862"/>
      <c r="F63" s="863"/>
      <c r="G63" s="863"/>
      <c r="H63" s="863"/>
      <c r="I63" s="863"/>
      <c r="J63" s="863"/>
      <c r="K63" s="863"/>
      <c r="L63" s="863"/>
      <c r="M63" s="863"/>
      <c r="N63" s="863"/>
      <c r="O63" s="863"/>
      <c r="P63" s="864"/>
      <c r="Q63" s="490">
        <f t="shared" si="7"/>
        <v>0</v>
      </c>
      <c r="R63" s="879"/>
      <c r="S63" s="880"/>
      <c r="T63" s="881"/>
    </row>
    <row r="64" spans="2:23" ht="16.5" customHeight="1">
      <c r="B64" s="1130" t="s">
        <v>100</v>
      </c>
      <c r="C64" s="75" t="s">
        <v>66</v>
      </c>
      <c r="D64" s="76" t="s">
        <v>114</v>
      </c>
      <c r="E64" s="210"/>
      <c r="F64" s="210"/>
      <c r="G64" s="210"/>
      <c r="H64" s="210"/>
      <c r="I64" s="210"/>
      <c r="J64" s="210"/>
      <c r="K64" s="210"/>
      <c r="L64" s="210"/>
      <c r="M64" s="210"/>
      <c r="N64" s="210"/>
      <c r="O64" s="210"/>
      <c r="P64" s="210"/>
      <c r="Q64" s="491">
        <f t="shared" si="7"/>
        <v>0</v>
      </c>
      <c r="R64" s="882"/>
      <c r="S64" s="883"/>
      <c r="T64" s="884"/>
      <c r="W64" s="93">
        <f>SUM(Q64:Q66)</f>
        <v>0</v>
      </c>
    </row>
    <row r="65" spans="2:23" ht="16.5" customHeight="1">
      <c r="B65" s="1131"/>
      <c r="C65" s="80" t="s">
        <v>68</v>
      </c>
      <c r="D65" s="81" t="s">
        <v>114</v>
      </c>
      <c r="E65" s="212"/>
      <c r="F65" s="213"/>
      <c r="G65" s="213"/>
      <c r="H65" s="213"/>
      <c r="I65" s="213"/>
      <c r="J65" s="213"/>
      <c r="K65" s="213"/>
      <c r="L65" s="213"/>
      <c r="M65" s="213"/>
      <c r="N65" s="213"/>
      <c r="O65" s="214"/>
      <c r="P65" s="215"/>
      <c r="Q65" s="489">
        <f t="shared" si="7"/>
        <v>0</v>
      </c>
      <c r="R65" s="874"/>
      <c r="S65" s="872"/>
      <c r="T65" s="873"/>
    </row>
    <row r="66" spans="2:23" ht="16.5" customHeight="1">
      <c r="B66" s="1132"/>
      <c r="C66" s="84" t="s">
        <v>69</v>
      </c>
      <c r="D66" s="85" t="s">
        <v>114</v>
      </c>
      <c r="E66" s="216"/>
      <c r="F66" s="216"/>
      <c r="G66" s="216"/>
      <c r="H66" s="216"/>
      <c r="I66" s="216"/>
      <c r="J66" s="216"/>
      <c r="K66" s="216"/>
      <c r="L66" s="216"/>
      <c r="M66" s="216"/>
      <c r="N66" s="216"/>
      <c r="O66" s="217"/>
      <c r="P66" s="217"/>
      <c r="Q66" s="489">
        <f t="shared" si="7"/>
        <v>0</v>
      </c>
      <c r="R66" s="875"/>
      <c r="S66" s="876"/>
      <c r="T66" s="877"/>
    </row>
    <row r="67" spans="2:23" ht="16.5" customHeight="1">
      <c r="B67" s="1125" t="s">
        <v>29</v>
      </c>
      <c r="C67" s="75" t="s">
        <v>286</v>
      </c>
      <c r="D67" s="76" t="s">
        <v>98</v>
      </c>
      <c r="E67" s="218"/>
      <c r="F67" s="219"/>
      <c r="G67" s="219"/>
      <c r="H67" s="219"/>
      <c r="I67" s="219"/>
      <c r="J67" s="219"/>
      <c r="K67" s="219"/>
      <c r="L67" s="219"/>
      <c r="M67" s="219"/>
      <c r="N67" s="219"/>
      <c r="O67" s="219"/>
      <c r="P67" s="219"/>
      <c r="Q67" s="491">
        <f t="shared" si="7"/>
        <v>0</v>
      </c>
      <c r="R67" s="868"/>
      <c r="S67" s="869"/>
      <c r="T67" s="870"/>
      <c r="W67" s="93">
        <f>SUM(Q67:Q71)</f>
        <v>0</v>
      </c>
    </row>
    <row r="68" spans="2:23" ht="16.5" customHeight="1">
      <c r="B68" s="1126"/>
      <c r="C68" s="80" t="s">
        <v>75</v>
      </c>
      <c r="D68" s="108" t="s">
        <v>287</v>
      </c>
      <c r="E68" s="220"/>
      <c r="F68" s="221"/>
      <c r="G68" s="221"/>
      <c r="H68" s="221"/>
      <c r="I68" s="221"/>
      <c r="J68" s="221"/>
      <c r="K68" s="221"/>
      <c r="L68" s="221"/>
      <c r="M68" s="221"/>
      <c r="N68" s="221"/>
      <c r="O68" s="221"/>
      <c r="P68" s="222"/>
      <c r="Q68" s="492">
        <f>SUM(E68:P68)</f>
        <v>0</v>
      </c>
      <c r="R68" s="874"/>
      <c r="S68" s="872"/>
      <c r="T68" s="873"/>
      <c r="W68" s="79" t="s">
        <v>569</v>
      </c>
    </row>
    <row r="69" spans="2:23" ht="16.5" customHeight="1">
      <c r="B69" s="1127"/>
      <c r="C69" s="80" t="s">
        <v>269</v>
      </c>
      <c r="D69" s="81" t="s">
        <v>79</v>
      </c>
      <c r="E69" s="223"/>
      <c r="F69" s="224"/>
      <c r="G69" s="224"/>
      <c r="H69" s="224"/>
      <c r="I69" s="224"/>
      <c r="J69" s="224"/>
      <c r="K69" s="224"/>
      <c r="L69" s="224"/>
      <c r="M69" s="224"/>
      <c r="N69" s="224"/>
      <c r="O69" s="224"/>
      <c r="P69" s="225"/>
      <c r="Q69" s="490">
        <f t="shared" si="7"/>
        <v>0</v>
      </c>
      <c r="R69" s="874"/>
      <c r="S69" s="872"/>
      <c r="T69" s="873"/>
    </row>
    <row r="70" spans="2:23" ht="16.5" customHeight="1">
      <c r="B70" s="1128"/>
      <c r="C70" s="105" t="s">
        <v>268</v>
      </c>
      <c r="D70" s="106" t="s">
        <v>270</v>
      </c>
      <c r="E70" s="226"/>
      <c r="F70" s="227"/>
      <c r="G70" s="227"/>
      <c r="H70" s="227"/>
      <c r="I70" s="227"/>
      <c r="J70" s="227"/>
      <c r="K70" s="227"/>
      <c r="L70" s="227"/>
      <c r="M70" s="227"/>
      <c r="N70" s="227"/>
      <c r="O70" s="227"/>
      <c r="P70" s="228"/>
      <c r="Q70" s="493">
        <f>SUM(E70:P70)</f>
        <v>0</v>
      </c>
      <c r="R70" s="874"/>
      <c r="S70" s="872"/>
      <c r="T70" s="873"/>
    </row>
    <row r="71" spans="2:23" ht="16.5" customHeight="1">
      <c r="B71" s="1129"/>
      <c r="C71" s="84" t="s">
        <v>81</v>
      </c>
      <c r="D71" s="85" t="s">
        <v>270</v>
      </c>
      <c r="E71" s="227"/>
      <c r="F71" s="227"/>
      <c r="G71" s="227"/>
      <c r="H71" s="227"/>
      <c r="I71" s="227"/>
      <c r="J71" s="227"/>
      <c r="K71" s="227"/>
      <c r="L71" s="227"/>
      <c r="M71" s="227"/>
      <c r="N71" s="227"/>
      <c r="O71" s="227"/>
      <c r="P71" s="228"/>
      <c r="Q71" s="494">
        <f t="shared" si="7"/>
        <v>0</v>
      </c>
      <c r="R71" s="879"/>
      <c r="S71" s="880"/>
      <c r="T71" s="881"/>
    </row>
    <row r="72" spans="2:23" ht="16.5" customHeight="1">
      <c r="B72" s="1238" t="s">
        <v>22</v>
      </c>
      <c r="C72" s="75" t="s">
        <v>66</v>
      </c>
      <c r="D72" s="76" t="s">
        <v>114</v>
      </c>
      <c r="E72" s="196"/>
      <c r="F72" s="196"/>
      <c r="G72" s="196"/>
      <c r="H72" s="196"/>
      <c r="I72" s="196"/>
      <c r="J72" s="196"/>
      <c r="K72" s="196"/>
      <c r="L72" s="196"/>
      <c r="M72" s="196"/>
      <c r="N72" s="196"/>
      <c r="O72" s="196"/>
      <c r="P72" s="196"/>
      <c r="Q72" s="491">
        <f t="shared" si="7"/>
        <v>0</v>
      </c>
      <c r="R72" s="882"/>
      <c r="S72" s="883"/>
      <c r="T72" s="884"/>
      <c r="W72" s="93">
        <f>SUM(Q72:Q74)</f>
        <v>0</v>
      </c>
    </row>
    <row r="73" spans="2:23" ht="16.5" customHeight="1">
      <c r="B73" s="1239"/>
      <c r="C73" s="80" t="s">
        <v>68</v>
      </c>
      <c r="D73" s="81" t="s">
        <v>114</v>
      </c>
      <c r="E73" s="212"/>
      <c r="F73" s="214"/>
      <c r="G73" s="214"/>
      <c r="H73" s="214"/>
      <c r="I73" s="214"/>
      <c r="J73" s="214"/>
      <c r="K73" s="214"/>
      <c r="L73" s="214"/>
      <c r="M73" s="214"/>
      <c r="N73" s="214"/>
      <c r="O73" s="214"/>
      <c r="P73" s="215"/>
      <c r="Q73" s="489">
        <f t="shared" si="7"/>
        <v>0</v>
      </c>
      <c r="R73" s="874"/>
      <c r="S73" s="872"/>
      <c r="T73" s="873"/>
    </row>
    <row r="74" spans="2:23" ht="16.5" customHeight="1">
      <c r="B74" s="1239"/>
      <c r="C74" s="80" t="s">
        <v>69</v>
      </c>
      <c r="D74" s="81" t="s">
        <v>114</v>
      </c>
      <c r="E74" s="217"/>
      <c r="F74" s="217"/>
      <c r="G74" s="217"/>
      <c r="H74" s="217"/>
      <c r="I74" s="217"/>
      <c r="J74" s="217"/>
      <c r="K74" s="217"/>
      <c r="L74" s="217"/>
      <c r="M74" s="217"/>
      <c r="N74" s="217"/>
      <c r="O74" s="217"/>
      <c r="P74" s="230"/>
      <c r="Q74" s="489">
        <f t="shared" si="7"/>
        <v>0</v>
      </c>
      <c r="R74" s="879"/>
      <c r="S74" s="880"/>
      <c r="T74" s="881"/>
    </row>
    <row r="75" spans="2:23" ht="16.5" customHeight="1">
      <c r="B75" s="1130" t="s">
        <v>23</v>
      </c>
      <c r="C75" s="75" t="s">
        <v>66</v>
      </c>
      <c r="D75" s="76" t="s">
        <v>114</v>
      </c>
      <c r="E75" s="196"/>
      <c r="F75" s="196"/>
      <c r="G75" s="196"/>
      <c r="H75" s="196"/>
      <c r="I75" s="196"/>
      <c r="J75" s="196"/>
      <c r="K75" s="196"/>
      <c r="L75" s="196"/>
      <c r="M75" s="196"/>
      <c r="N75" s="196"/>
      <c r="O75" s="196"/>
      <c r="P75" s="196"/>
      <c r="Q75" s="491">
        <f t="shared" si="7"/>
        <v>0</v>
      </c>
      <c r="R75" s="882"/>
      <c r="S75" s="883"/>
      <c r="T75" s="884"/>
      <c r="U75" s="957"/>
      <c r="W75" s="93">
        <f>SUM(Q75:Q77)</f>
        <v>0</v>
      </c>
    </row>
    <row r="76" spans="2:23" ht="16.5" customHeight="1">
      <c r="B76" s="1131"/>
      <c r="C76" s="80" t="s">
        <v>68</v>
      </c>
      <c r="D76" s="81" t="s">
        <v>114</v>
      </c>
      <c r="E76" s="212"/>
      <c r="F76" s="214"/>
      <c r="G76" s="214"/>
      <c r="H76" s="214"/>
      <c r="I76" s="214"/>
      <c r="J76" s="214"/>
      <c r="K76" s="214"/>
      <c r="L76" s="214"/>
      <c r="M76" s="214"/>
      <c r="N76" s="214"/>
      <c r="O76" s="214"/>
      <c r="P76" s="215"/>
      <c r="Q76" s="489">
        <f t="shared" si="7"/>
        <v>0</v>
      </c>
      <c r="R76" s="874"/>
      <c r="S76" s="872"/>
      <c r="T76" s="873"/>
    </row>
    <row r="77" spans="2:23" ht="16.5" customHeight="1">
      <c r="B77" s="1132"/>
      <c r="C77" s="84" t="s">
        <v>69</v>
      </c>
      <c r="D77" s="85" t="s">
        <v>114</v>
      </c>
      <c r="E77" s="217"/>
      <c r="F77" s="217"/>
      <c r="G77" s="217"/>
      <c r="H77" s="217"/>
      <c r="I77" s="217"/>
      <c r="J77" s="217"/>
      <c r="K77" s="217"/>
      <c r="L77" s="217"/>
      <c r="M77" s="217"/>
      <c r="N77" s="217"/>
      <c r="O77" s="217"/>
      <c r="P77" s="230"/>
      <c r="Q77" s="495">
        <f t="shared" si="7"/>
        <v>0</v>
      </c>
      <c r="R77" s="875"/>
      <c r="S77" s="876"/>
      <c r="T77" s="877"/>
    </row>
    <row r="78" spans="2:23">
      <c r="B78" s="1130" t="s">
        <v>24</v>
      </c>
      <c r="C78" s="75" t="s">
        <v>66</v>
      </c>
      <c r="D78" s="76" t="s">
        <v>114</v>
      </c>
      <c r="E78" s="196"/>
      <c r="F78" s="196"/>
      <c r="G78" s="196"/>
      <c r="H78" s="196"/>
      <c r="I78" s="196"/>
      <c r="J78" s="196"/>
      <c r="K78" s="196"/>
      <c r="L78" s="196"/>
      <c r="M78" s="196"/>
      <c r="N78" s="196"/>
      <c r="O78" s="196"/>
      <c r="P78" s="196"/>
      <c r="Q78" s="491">
        <f t="shared" si="7"/>
        <v>0</v>
      </c>
      <c r="R78" s="868"/>
      <c r="S78" s="869"/>
      <c r="T78" s="870"/>
      <c r="U78" s="959"/>
      <c r="W78" s="93">
        <f>SUM(Q78:Q80)</f>
        <v>0</v>
      </c>
    </row>
    <row r="79" spans="2:23">
      <c r="B79" s="1131"/>
      <c r="C79" s="80" t="s">
        <v>68</v>
      </c>
      <c r="D79" s="81" t="s">
        <v>114</v>
      </c>
      <c r="E79" s="212"/>
      <c r="F79" s="214"/>
      <c r="G79" s="214"/>
      <c r="H79" s="214"/>
      <c r="I79" s="214"/>
      <c r="J79" s="214"/>
      <c r="K79" s="214"/>
      <c r="L79" s="214"/>
      <c r="M79" s="214"/>
      <c r="N79" s="214"/>
      <c r="O79" s="214"/>
      <c r="P79" s="215"/>
      <c r="Q79" s="489">
        <f t="shared" si="7"/>
        <v>0</v>
      </c>
      <c r="R79" s="874"/>
      <c r="S79" s="872"/>
      <c r="T79" s="873"/>
    </row>
    <row r="80" spans="2:23">
      <c r="B80" s="1131"/>
      <c r="C80" s="80" t="s">
        <v>69</v>
      </c>
      <c r="D80" s="81" t="s">
        <v>114</v>
      </c>
      <c r="E80" s="212"/>
      <c r="F80" s="214"/>
      <c r="G80" s="214"/>
      <c r="H80" s="214"/>
      <c r="I80" s="214"/>
      <c r="J80" s="214"/>
      <c r="K80" s="214"/>
      <c r="L80" s="214"/>
      <c r="M80" s="214"/>
      <c r="N80" s="214"/>
      <c r="O80" s="214"/>
      <c r="P80" s="215"/>
      <c r="Q80" s="489">
        <f t="shared" si="7"/>
        <v>0</v>
      </c>
      <c r="R80" s="874"/>
      <c r="S80" s="872"/>
      <c r="T80" s="873"/>
    </row>
    <row r="81" spans="2:23">
      <c r="B81" s="1131"/>
      <c r="C81" s="80" t="s">
        <v>273</v>
      </c>
      <c r="D81" s="81" t="s">
        <v>73</v>
      </c>
      <c r="E81" s="212"/>
      <c r="F81" s="214"/>
      <c r="G81" s="214"/>
      <c r="H81" s="214"/>
      <c r="I81" s="214"/>
      <c r="J81" s="214"/>
      <c r="K81" s="214"/>
      <c r="L81" s="214"/>
      <c r="M81" s="214"/>
      <c r="N81" s="214"/>
      <c r="O81" s="214"/>
      <c r="P81" s="215"/>
      <c r="Q81" s="489">
        <f t="shared" si="7"/>
        <v>0</v>
      </c>
      <c r="R81" s="874"/>
      <c r="S81" s="872"/>
      <c r="T81" s="873"/>
    </row>
    <row r="82" spans="2:23">
      <c r="B82" s="1131"/>
      <c r="C82" s="80" t="s">
        <v>75</v>
      </c>
      <c r="D82" s="81" t="s">
        <v>73</v>
      </c>
      <c r="E82" s="223"/>
      <c r="F82" s="232"/>
      <c r="G82" s="224"/>
      <c r="H82" s="224"/>
      <c r="I82" s="224"/>
      <c r="J82" s="224"/>
      <c r="K82" s="224"/>
      <c r="L82" s="224"/>
      <c r="M82" s="224"/>
      <c r="N82" s="224"/>
      <c r="O82" s="224"/>
      <c r="P82" s="225"/>
      <c r="Q82" s="490">
        <f t="shared" si="7"/>
        <v>0</v>
      </c>
      <c r="R82" s="874"/>
      <c r="S82" s="872"/>
      <c r="T82" s="873"/>
    </row>
    <row r="83" spans="2:23">
      <c r="B83" s="1131"/>
      <c r="C83" s="80" t="s">
        <v>269</v>
      </c>
      <c r="D83" s="81" t="s">
        <v>79</v>
      </c>
      <c r="E83" s="223"/>
      <c r="F83" s="232"/>
      <c r="G83" s="224"/>
      <c r="H83" s="224"/>
      <c r="I83" s="224"/>
      <c r="J83" s="224"/>
      <c r="K83" s="224"/>
      <c r="L83" s="224"/>
      <c r="M83" s="224"/>
      <c r="N83" s="224"/>
      <c r="O83" s="224"/>
      <c r="P83" s="225"/>
      <c r="Q83" s="490">
        <f t="shared" si="7"/>
        <v>0</v>
      </c>
      <c r="R83" s="874"/>
      <c r="S83" s="872"/>
      <c r="T83" s="873"/>
    </row>
    <row r="84" spans="2:23">
      <c r="B84" s="1131"/>
      <c r="C84" s="105" t="s">
        <v>268</v>
      </c>
      <c r="D84" s="106" t="s">
        <v>270</v>
      </c>
      <c r="E84" s="223"/>
      <c r="F84" s="232"/>
      <c r="G84" s="224"/>
      <c r="H84" s="224"/>
      <c r="I84" s="224"/>
      <c r="J84" s="224"/>
      <c r="K84" s="224"/>
      <c r="L84" s="224"/>
      <c r="M84" s="224"/>
      <c r="N84" s="224"/>
      <c r="O84" s="224"/>
      <c r="P84" s="225"/>
      <c r="Q84" s="490">
        <f>SUM(E84:P84)</f>
        <v>0</v>
      </c>
      <c r="R84" s="874"/>
      <c r="S84" s="872"/>
      <c r="T84" s="873"/>
    </row>
    <row r="85" spans="2:23">
      <c r="B85" s="1131"/>
      <c r="C85" s="80" t="s">
        <v>81</v>
      </c>
      <c r="D85" s="81" t="s">
        <v>79</v>
      </c>
      <c r="E85" s="223"/>
      <c r="F85" s="232"/>
      <c r="G85" s="224"/>
      <c r="H85" s="224"/>
      <c r="I85" s="224"/>
      <c r="J85" s="224"/>
      <c r="K85" s="224"/>
      <c r="L85" s="224"/>
      <c r="M85" s="224"/>
      <c r="N85" s="224"/>
      <c r="O85" s="224"/>
      <c r="P85" s="225"/>
      <c r="Q85" s="490">
        <f t="shared" si="7"/>
        <v>0</v>
      </c>
      <c r="R85" s="874"/>
      <c r="S85" s="872"/>
      <c r="T85" s="873"/>
    </row>
    <row r="86" spans="2:23">
      <c r="B86" s="1132"/>
      <c r="C86" s="80" t="str">
        <f>C33</f>
        <v>その他2</v>
      </c>
      <c r="D86" s="85" t="str">
        <f>IF(D33="","",D33)</f>
        <v>L2</v>
      </c>
      <c r="E86" s="226"/>
      <c r="F86" s="226"/>
      <c r="G86" s="227"/>
      <c r="H86" s="227"/>
      <c r="I86" s="227"/>
      <c r="J86" s="227"/>
      <c r="K86" s="227"/>
      <c r="L86" s="227"/>
      <c r="M86" s="227"/>
      <c r="N86" s="227"/>
      <c r="O86" s="227"/>
      <c r="P86" s="228"/>
      <c r="Q86" s="494">
        <f t="shared" si="7"/>
        <v>0</v>
      </c>
      <c r="R86" s="879"/>
      <c r="S86" s="880"/>
      <c r="T86" s="881"/>
    </row>
    <row r="87" spans="2:23">
      <c r="B87" s="1130" t="s">
        <v>25</v>
      </c>
      <c r="C87" s="75" t="s">
        <v>66</v>
      </c>
      <c r="D87" s="76" t="s">
        <v>114</v>
      </c>
      <c r="E87" s="210"/>
      <c r="F87" s="210"/>
      <c r="G87" s="210"/>
      <c r="H87" s="210"/>
      <c r="I87" s="210"/>
      <c r="J87" s="210"/>
      <c r="K87" s="210"/>
      <c r="L87" s="210"/>
      <c r="M87" s="210"/>
      <c r="N87" s="210"/>
      <c r="O87" s="210"/>
      <c r="P87" s="210"/>
      <c r="Q87" s="491">
        <f t="shared" si="7"/>
        <v>0</v>
      </c>
      <c r="R87" s="882"/>
      <c r="S87" s="883"/>
      <c r="T87" s="884"/>
      <c r="W87" s="93">
        <f>SUM(Q87:Q89)</f>
        <v>0</v>
      </c>
    </row>
    <row r="88" spans="2:23">
      <c r="B88" s="1161"/>
      <c r="C88" s="80" t="s">
        <v>68</v>
      </c>
      <c r="D88" s="81" t="s">
        <v>114</v>
      </c>
      <c r="E88" s="212"/>
      <c r="F88" s="213"/>
      <c r="G88" s="214"/>
      <c r="H88" s="214"/>
      <c r="I88" s="214"/>
      <c r="J88" s="214"/>
      <c r="K88" s="214"/>
      <c r="L88" s="214"/>
      <c r="M88" s="214"/>
      <c r="N88" s="214"/>
      <c r="O88" s="214"/>
      <c r="P88" s="215"/>
      <c r="Q88" s="489">
        <f t="shared" si="7"/>
        <v>0</v>
      </c>
      <c r="R88" s="874"/>
      <c r="S88" s="872"/>
      <c r="T88" s="873"/>
    </row>
    <row r="89" spans="2:23">
      <c r="B89" s="1156"/>
      <c r="C89" s="84" t="s">
        <v>69</v>
      </c>
      <c r="D89" s="85" t="s">
        <v>114</v>
      </c>
      <c r="E89" s="216"/>
      <c r="F89" s="216"/>
      <c r="G89" s="217"/>
      <c r="H89" s="217"/>
      <c r="I89" s="217"/>
      <c r="J89" s="217"/>
      <c r="K89" s="217"/>
      <c r="L89" s="217"/>
      <c r="M89" s="217"/>
      <c r="N89" s="217"/>
      <c r="O89" s="217"/>
      <c r="P89" s="230"/>
      <c r="Q89" s="495">
        <f t="shared" si="7"/>
        <v>0</v>
      </c>
      <c r="R89" s="875"/>
      <c r="S89" s="876"/>
      <c r="T89" s="877"/>
    </row>
    <row r="90" spans="2:23">
      <c r="B90" s="1130" t="s">
        <v>30</v>
      </c>
      <c r="C90" s="75" t="s">
        <v>66</v>
      </c>
      <c r="D90" s="76" t="s">
        <v>114</v>
      </c>
      <c r="E90" s="210"/>
      <c r="F90" s="210"/>
      <c r="G90" s="210"/>
      <c r="H90" s="210"/>
      <c r="I90" s="210"/>
      <c r="J90" s="210"/>
      <c r="K90" s="210"/>
      <c r="L90" s="210"/>
      <c r="M90" s="210"/>
      <c r="N90" s="210"/>
      <c r="O90" s="210"/>
      <c r="P90" s="210"/>
      <c r="Q90" s="491">
        <f t="shared" si="7"/>
        <v>0</v>
      </c>
      <c r="R90" s="868"/>
      <c r="S90" s="869"/>
      <c r="T90" s="870"/>
      <c r="W90" s="93">
        <f>SUM(Q90:Q92)</f>
        <v>0</v>
      </c>
    </row>
    <row r="91" spans="2:23">
      <c r="B91" s="1131"/>
      <c r="C91" s="80" t="s">
        <v>68</v>
      </c>
      <c r="D91" s="81" t="s">
        <v>114</v>
      </c>
      <c r="E91" s="212"/>
      <c r="F91" s="214"/>
      <c r="G91" s="214"/>
      <c r="H91" s="214"/>
      <c r="I91" s="214"/>
      <c r="J91" s="214"/>
      <c r="K91" s="214"/>
      <c r="L91" s="214"/>
      <c r="M91" s="214"/>
      <c r="N91" s="214"/>
      <c r="O91" s="214"/>
      <c r="P91" s="215"/>
      <c r="Q91" s="489">
        <f t="shared" si="7"/>
        <v>0</v>
      </c>
      <c r="R91" s="874"/>
      <c r="S91" s="872"/>
      <c r="T91" s="873"/>
    </row>
    <row r="92" spans="2:23">
      <c r="B92" s="1131"/>
      <c r="C92" s="80" t="s">
        <v>69</v>
      </c>
      <c r="D92" s="81" t="s">
        <v>114</v>
      </c>
      <c r="E92" s="212"/>
      <c r="F92" s="214"/>
      <c r="G92" s="214"/>
      <c r="H92" s="214"/>
      <c r="I92" s="214"/>
      <c r="J92" s="214"/>
      <c r="K92" s="214"/>
      <c r="L92" s="214"/>
      <c r="M92" s="214"/>
      <c r="N92" s="214"/>
      <c r="O92" s="214"/>
      <c r="P92" s="215"/>
      <c r="Q92" s="489">
        <f t="shared" si="7"/>
        <v>0</v>
      </c>
      <c r="R92" s="871"/>
      <c r="S92" s="872"/>
      <c r="T92" s="873"/>
    </row>
    <row r="93" spans="2:23">
      <c r="B93" s="1131"/>
      <c r="C93" s="80" t="s">
        <v>273</v>
      </c>
      <c r="D93" s="81" t="s">
        <v>73</v>
      </c>
      <c r="E93" s="212"/>
      <c r="F93" s="214"/>
      <c r="G93" s="214"/>
      <c r="H93" s="214"/>
      <c r="I93" s="214"/>
      <c r="J93" s="214"/>
      <c r="K93" s="214"/>
      <c r="L93" s="214"/>
      <c r="M93" s="214"/>
      <c r="N93" s="214"/>
      <c r="O93" s="214"/>
      <c r="P93" s="215"/>
      <c r="Q93" s="489">
        <f t="shared" si="7"/>
        <v>0</v>
      </c>
      <c r="R93" s="871"/>
      <c r="S93" s="872"/>
      <c r="T93" s="873"/>
    </row>
    <row r="94" spans="2:23" ht="17.25" thickBot="1">
      <c r="B94" s="1160"/>
      <c r="C94" s="481" t="s">
        <v>75</v>
      </c>
      <c r="D94" s="482" t="s">
        <v>73</v>
      </c>
      <c r="E94" s="496"/>
      <c r="F94" s="497"/>
      <c r="G94" s="497"/>
      <c r="H94" s="497"/>
      <c r="I94" s="497"/>
      <c r="J94" s="497"/>
      <c r="K94" s="497"/>
      <c r="L94" s="497"/>
      <c r="M94" s="497"/>
      <c r="N94" s="497"/>
      <c r="O94" s="497"/>
      <c r="P94" s="498"/>
      <c r="Q94" s="499">
        <f t="shared" si="7"/>
        <v>0</v>
      </c>
      <c r="R94" s="885"/>
      <c r="S94" s="886"/>
      <c r="T94" s="887"/>
    </row>
    <row r="95" spans="2:23" s="74" customFormat="1" ht="12"/>
    <row r="96" spans="2:23" s="74" customFormat="1" ht="12">
      <c r="G96" s="74" t="s">
        <v>147</v>
      </c>
      <c r="K96" s="177"/>
      <c r="L96" s="177"/>
      <c r="M96" s="177"/>
    </row>
    <row r="97" spans="2:21" s="74" customFormat="1" ht="12" customHeight="1">
      <c r="C97" s="1168" t="s">
        <v>345</v>
      </c>
      <c r="D97" s="1168"/>
      <c r="E97" s="1168"/>
      <c r="F97" s="1169"/>
      <c r="G97" s="73"/>
      <c r="H97" s="176" t="s">
        <v>138</v>
      </c>
      <c r="I97" s="1205" t="s">
        <v>110</v>
      </c>
      <c r="J97" s="1207"/>
      <c r="K97" s="1165" t="s">
        <v>111</v>
      </c>
      <c r="L97" s="1166"/>
      <c r="M97" s="1167"/>
      <c r="N97" s="1205" t="s">
        <v>142</v>
      </c>
      <c r="O97" s="1206"/>
      <c r="P97" s="1207"/>
    </row>
    <row r="98" spans="2:21" s="74" customFormat="1" ht="25.5">
      <c r="C98" s="1168"/>
      <c r="D98" s="1168"/>
      <c r="E98" s="1168"/>
      <c r="F98" s="1169"/>
      <c r="G98" s="73"/>
      <c r="H98" s="100" t="s">
        <v>145</v>
      </c>
      <c r="I98" s="176" t="s">
        <v>283</v>
      </c>
      <c r="J98" s="176" t="s">
        <v>139</v>
      </c>
      <c r="K98" s="176" t="s">
        <v>291</v>
      </c>
      <c r="L98" s="176" t="s">
        <v>268</v>
      </c>
      <c r="M98" s="176" t="s">
        <v>140</v>
      </c>
      <c r="N98" s="326" t="s">
        <v>141</v>
      </c>
      <c r="O98" s="327" t="str">
        <f>C60</f>
        <v>その他1</v>
      </c>
      <c r="P98" s="101" t="str">
        <f>C86</f>
        <v>その他2</v>
      </c>
    </row>
    <row r="99" spans="2:21" s="74" customFormat="1" ht="16.5" customHeight="1">
      <c r="C99" s="1168"/>
      <c r="D99" s="1168"/>
      <c r="E99" s="1168"/>
      <c r="F99" s="1169"/>
      <c r="G99" s="99" t="s">
        <v>143</v>
      </c>
      <c r="H99" s="262">
        <f>Q16+Q17+Q18+Q40+Q43+Q45+Q20+Q21+Q22</f>
        <v>0</v>
      </c>
      <c r="I99" s="262">
        <f>Q24</f>
        <v>0</v>
      </c>
      <c r="J99" s="263">
        <f>Q25</f>
        <v>0</v>
      </c>
      <c r="K99" s="263">
        <f>Q27</f>
        <v>0</v>
      </c>
      <c r="L99" s="263">
        <f>Q28</f>
        <v>0</v>
      </c>
      <c r="M99" s="263">
        <f>Q29</f>
        <v>0</v>
      </c>
      <c r="N99" s="263">
        <f>Q31</f>
        <v>0</v>
      </c>
      <c r="O99" s="263">
        <f>Q32</f>
        <v>0</v>
      </c>
      <c r="P99" s="263">
        <f>Q33</f>
        <v>0</v>
      </c>
    </row>
    <row r="100" spans="2:21" s="74" customFormat="1" ht="16.5" customHeight="1">
      <c r="C100" s="1168"/>
      <c r="D100" s="1168"/>
      <c r="E100" s="1168"/>
      <c r="F100" s="1169"/>
      <c r="G100" s="99" t="s">
        <v>144</v>
      </c>
      <c r="H100" s="262">
        <f>W53+W64+W72+W75+W78+W87+W90+W61</f>
        <v>0</v>
      </c>
      <c r="I100" s="262">
        <f>Q54+Q67+Q81+Q93</f>
        <v>0</v>
      </c>
      <c r="J100" s="263">
        <f>Q55+Q82+Q94+Q68</f>
        <v>0</v>
      </c>
      <c r="K100" s="263">
        <f>Q56+Q69+Q83</f>
        <v>0</v>
      </c>
      <c r="L100" s="263">
        <f>Q57+Q70+Q84</f>
        <v>0</v>
      </c>
      <c r="M100" s="263">
        <f>Q58+Q85+Q71</f>
        <v>0</v>
      </c>
      <c r="N100" s="263">
        <f>Q59</f>
        <v>0</v>
      </c>
      <c r="O100" s="263">
        <f>Q60</f>
        <v>0</v>
      </c>
      <c r="P100" s="263">
        <f>Q86</f>
        <v>0</v>
      </c>
    </row>
    <row r="101" spans="2:21" s="74" customFormat="1" ht="16.5" customHeight="1">
      <c r="C101" s="1168"/>
      <c r="D101" s="1168"/>
      <c r="E101" s="1168"/>
      <c r="F101" s="1169"/>
      <c r="G101" s="73" t="s">
        <v>148</v>
      </c>
      <c r="H101" s="262">
        <f>H99-H100</f>
        <v>0</v>
      </c>
      <c r="I101" s="262">
        <f t="shared" ref="I101:O101" si="8">I99-I100</f>
        <v>0</v>
      </c>
      <c r="J101" s="263">
        <f t="shared" si="8"/>
        <v>0</v>
      </c>
      <c r="K101" s="263">
        <f t="shared" si="8"/>
        <v>0</v>
      </c>
      <c r="L101" s="263">
        <f>L99-L100</f>
        <v>0</v>
      </c>
      <c r="M101" s="263">
        <f t="shared" si="8"/>
        <v>0</v>
      </c>
      <c r="N101" s="263">
        <f t="shared" si="8"/>
        <v>0</v>
      </c>
      <c r="O101" s="263">
        <f t="shared" si="8"/>
        <v>0</v>
      </c>
      <c r="P101" s="795">
        <f>P99-P100</f>
        <v>0</v>
      </c>
    </row>
    <row r="102" spans="2:21" s="74" customFormat="1" ht="12"/>
    <row r="103" spans="2:21" s="74" customFormat="1" ht="17.25" thickBot="1">
      <c r="B103" s="67" t="s">
        <v>247</v>
      </c>
      <c r="D103" s="68"/>
      <c r="E103" s="66"/>
      <c r="F103" s="68"/>
      <c r="G103" s="68"/>
      <c r="H103" s="68"/>
      <c r="I103" s="68"/>
      <c r="J103" s="68"/>
      <c r="K103" s="103"/>
      <c r="L103" s="68"/>
      <c r="M103" s="104"/>
      <c r="N103" s="104"/>
      <c r="O103" s="68"/>
      <c r="P103" s="68"/>
      <c r="Q103" s="103">
        <f>事業報告書!$J$10</f>
        <v>0</v>
      </c>
      <c r="U103" s="721"/>
    </row>
    <row r="104" spans="2:21" s="74" customFormat="1" ht="12">
      <c r="B104" s="1143"/>
      <c r="C104" s="1144"/>
      <c r="D104" s="1145"/>
      <c r="E104" s="465" t="str">
        <f t="shared" ref="E104:P104" si="9">E50</f>
        <v>４月</v>
      </c>
      <c r="F104" s="465" t="str">
        <f t="shared" si="9"/>
        <v>５月</v>
      </c>
      <c r="G104" s="465" t="str">
        <f t="shared" si="9"/>
        <v>６月</v>
      </c>
      <c r="H104" s="465" t="str">
        <f t="shared" si="9"/>
        <v>７月</v>
      </c>
      <c r="I104" s="465" t="str">
        <f t="shared" si="9"/>
        <v>８月</v>
      </c>
      <c r="J104" s="465" t="str">
        <f t="shared" si="9"/>
        <v>９月</v>
      </c>
      <c r="K104" s="465" t="str">
        <f t="shared" si="9"/>
        <v>１０月</v>
      </c>
      <c r="L104" s="465" t="str">
        <f t="shared" si="9"/>
        <v>１１月</v>
      </c>
      <c r="M104" s="465" t="str">
        <f t="shared" si="9"/>
        <v>１２月</v>
      </c>
      <c r="N104" s="465" t="str">
        <f t="shared" si="9"/>
        <v>１月</v>
      </c>
      <c r="O104" s="465" t="str">
        <f t="shared" si="9"/>
        <v>２月</v>
      </c>
      <c r="P104" s="465" t="str">
        <f t="shared" si="9"/>
        <v>３月</v>
      </c>
      <c r="Q104" s="486" t="s">
        <v>44</v>
      </c>
    </row>
    <row r="105" spans="2:21" s="74" customFormat="1" ht="16.5" customHeight="1">
      <c r="B105" s="1157" t="s">
        <v>109</v>
      </c>
      <c r="C105" s="75" t="s">
        <v>66</v>
      </c>
      <c r="D105" s="76" t="s">
        <v>114</v>
      </c>
      <c r="E105" s="264">
        <f>E51+E64+E72+E75+E78+E87+E90+E61</f>
        <v>0</v>
      </c>
      <c r="F105" s="264">
        <f>F51+F64+F72+F75+F78+F87+F90+F61</f>
        <v>0</v>
      </c>
      <c r="G105" s="264">
        <f t="shared" ref="G105:P105" si="10">G51+G64+G72+G75+G78+G87+G90+G61</f>
        <v>0</v>
      </c>
      <c r="H105" s="264">
        <f t="shared" si="10"/>
        <v>0</v>
      </c>
      <c r="I105" s="264">
        <f t="shared" si="10"/>
        <v>0</v>
      </c>
      <c r="J105" s="264">
        <f t="shared" si="10"/>
        <v>0</v>
      </c>
      <c r="K105" s="264">
        <f t="shared" si="10"/>
        <v>0</v>
      </c>
      <c r="L105" s="264">
        <f t="shared" si="10"/>
        <v>0</v>
      </c>
      <c r="M105" s="264">
        <f t="shared" si="10"/>
        <v>0</v>
      </c>
      <c r="N105" s="264">
        <f t="shared" si="10"/>
        <v>0</v>
      </c>
      <c r="O105" s="264">
        <f t="shared" si="10"/>
        <v>0</v>
      </c>
      <c r="P105" s="264">
        <f t="shared" si="10"/>
        <v>0</v>
      </c>
      <c r="Q105" s="487">
        <f t="shared" ref="Q105:Q121" si="11">SUM(E105:P105)</f>
        <v>0</v>
      </c>
    </row>
    <row r="106" spans="2:21" ht="16.5" customHeight="1">
      <c r="B106" s="1158"/>
      <c r="C106" s="80" t="s">
        <v>68</v>
      </c>
      <c r="D106" s="81" t="s">
        <v>114</v>
      </c>
      <c r="E106" s="265">
        <f>E52+E65+E73+E76+E79+E88+E91+E62</f>
        <v>0</v>
      </c>
      <c r="F106" s="265">
        <f t="shared" ref="F106:P106" si="12">F52+F65+F73+F76+F79+F88+F91+F62</f>
        <v>0</v>
      </c>
      <c r="G106" s="265">
        <f t="shared" si="12"/>
        <v>0</v>
      </c>
      <c r="H106" s="265">
        <f t="shared" si="12"/>
        <v>0</v>
      </c>
      <c r="I106" s="265">
        <f t="shared" si="12"/>
        <v>0</v>
      </c>
      <c r="J106" s="265">
        <f t="shared" si="12"/>
        <v>0</v>
      </c>
      <c r="K106" s="265">
        <f t="shared" si="12"/>
        <v>0</v>
      </c>
      <c r="L106" s="265">
        <f t="shared" si="12"/>
        <v>0</v>
      </c>
      <c r="M106" s="265">
        <f t="shared" si="12"/>
        <v>0</v>
      </c>
      <c r="N106" s="265">
        <f t="shared" si="12"/>
        <v>0</v>
      </c>
      <c r="O106" s="265">
        <f t="shared" si="12"/>
        <v>0</v>
      </c>
      <c r="P106" s="265">
        <f t="shared" si="12"/>
        <v>0</v>
      </c>
      <c r="Q106" s="488">
        <f t="shared" si="11"/>
        <v>0</v>
      </c>
    </row>
    <row r="107" spans="2:21">
      <c r="B107" s="1158"/>
      <c r="C107" s="105" t="s">
        <v>69</v>
      </c>
      <c r="D107" s="106" t="s">
        <v>114</v>
      </c>
      <c r="E107" s="267">
        <f>E53+E66+E74+E77+E80+E89+E92+E63</f>
        <v>0</v>
      </c>
      <c r="F107" s="267">
        <f t="shared" ref="F107:P107" si="13">F53+F66+F74+F77+F80+F89+F92+F63</f>
        <v>0</v>
      </c>
      <c r="G107" s="267">
        <f t="shared" si="13"/>
        <v>0</v>
      </c>
      <c r="H107" s="267">
        <f t="shared" si="13"/>
        <v>0</v>
      </c>
      <c r="I107" s="267">
        <f t="shared" si="13"/>
        <v>0</v>
      </c>
      <c r="J107" s="267">
        <f t="shared" si="13"/>
        <v>0</v>
      </c>
      <c r="K107" s="267">
        <f t="shared" si="13"/>
        <v>0</v>
      </c>
      <c r="L107" s="267">
        <f t="shared" si="13"/>
        <v>0</v>
      </c>
      <c r="M107" s="267">
        <f t="shared" si="13"/>
        <v>0</v>
      </c>
      <c r="N107" s="267">
        <f t="shared" si="13"/>
        <v>0</v>
      </c>
      <c r="O107" s="267">
        <f t="shared" si="13"/>
        <v>0</v>
      </c>
      <c r="P107" s="267">
        <f t="shared" si="13"/>
        <v>0</v>
      </c>
      <c r="Q107" s="500">
        <f t="shared" si="11"/>
        <v>0</v>
      </c>
    </row>
    <row r="108" spans="2:21">
      <c r="B108" s="1146" t="s">
        <v>110</v>
      </c>
      <c r="C108" s="75" t="s">
        <v>273</v>
      </c>
      <c r="D108" s="76" t="s">
        <v>98</v>
      </c>
      <c r="E108" s="268">
        <f t="shared" ref="E108:P108" si="14">E54+E67+E81+E93</f>
        <v>0</v>
      </c>
      <c r="F108" s="268">
        <f t="shared" si="14"/>
        <v>0</v>
      </c>
      <c r="G108" s="268">
        <f t="shared" si="14"/>
        <v>0</v>
      </c>
      <c r="H108" s="268">
        <f t="shared" si="14"/>
        <v>0</v>
      </c>
      <c r="I108" s="268">
        <f t="shared" si="14"/>
        <v>0</v>
      </c>
      <c r="J108" s="268">
        <f t="shared" si="14"/>
        <v>0</v>
      </c>
      <c r="K108" s="268">
        <f t="shared" si="14"/>
        <v>0</v>
      </c>
      <c r="L108" s="268">
        <f t="shared" si="14"/>
        <v>0</v>
      </c>
      <c r="M108" s="268">
        <f t="shared" si="14"/>
        <v>0</v>
      </c>
      <c r="N108" s="268">
        <f t="shared" si="14"/>
        <v>0</v>
      </c>
      <c r="O108" s="268">
        <f t="shared" si="14"/>
        <v>0</v>
      </c>
      <c r="P108" s="268">
        <f t="shared" si="14"/>
        <v>0</v>
      </c>
      <c r="Q108" s="491">
        <f t="shared" si="11"/>
        <v>0</v>
      </c>
    </row>
    <row r="109" spans="2:21">
      <c r="B109" s="1159"/>
      <c r="C109" s="84" t="s">
        <v>75</v>
      </c>
      <c r="D109" s="85" t="s">
        <v>287</v>
      </c>
      <c r="E109" s="338">
        <f t="shared" ref="E109:P109" si="15">E55+E68+E82+E94</f>
        <v>0</v>
      </c>
      <c r="F109" s="338">
        <f t="shared" si="15"/>
        <v>0</v>
      </c>
      <c r="G109" s="338">
        <f t="shared" si="15"/>
        <v>0</v>
      </c>
      <c r="H109" s="338">
        <f t="shared" si="15"/>
        <v>0</v>
      </c>
      <c r="I109" s="338">
        <f t="shared" si="15"/>
        <v>0</v>
      </c>
      <c r="J109" s="338">
        <f t="shared" si="15"/>
        <v>0</v>
      </c>
      <c r="K109" s="338">
        <f t="shared" si="15"/>
        <v>0</v>
      </c>
      <c r="L109" s="338">
        <f t="shared" si="15"/>
        <v>0</v>
      </c>
      <c r="M109" s="338">
        <f t="shared" si="15"/>
        <v>0</v>
      </c>
      <c r="N109" s="338">
        <f t="shared" si="15"/>
        <v>0</v>
      </c>
      <c r="O109" s="338">
        <f t="shared" si="15"/>
        <v>0</v>
      </c>
      <c r="P109" s="338">
        <f t="shared" si="15"/>
        <v>0</v>
      </c>
      <c r="Q109" s="494">
        <f t="shared" si="11"/>
        <v>0</v>
      </c>
    </row>
    <row r="110" spans="2:21">
      <c r="B110" s="1146" t="s">
        <v>111</v>
      </c>
      <c r="C110" s="75" t="s">
        <v>269</v>
      </c>
      <c r="D110" s="76" t="s">
        <v>112</v>
      </c>
      <c r="E110" s="339">
        <f t="shared" ref="E110:P110" si="16">E56+E69+E83</f>
        <v>0</v>
      </c>
      <c r="F110" s="339">
        <f t="shared" si="16"/>
        <v>0</v>
      </c>
      <c r="G110" s="339">
        <f t="shared" si="16"/>
        <v>0</v>
      </c>
      <c r="H110" s="339">
        <f t="shared" si="16"/>
        <v>0</v>
      </c>
      <c r="I110" s="339">
        <f t="shared" si="16"/>
        <v>0</v>
      </c>
      <c r="J110" s="339">
        <f t="shared" si="16"/>
        <v>0</v>
      </c>
      <c r="K110" s="339">
        <f t="shared" si="16"/>
        <v>0</v>
      </c>
      <c r="L110" s="339">
        <f t="shared" si="16"/>
        <v>0</v>
      </c>
      <c r="M110" s="339">
        <f t="shared" si="16"/>
        <v>0</v>
      </c>
      <c r="N110" s="339">
        <f t="shared" si="16"/>
        <v>0</v>
      </c>
      <c r="O110" s="339">
        <f t="shared" si="16"/>
        <v>0</v>
      </c>
      <c r="P110" s="339">
        <f t="shared" si="16"/>
        <v>0</v>
      </c>
      <c r="Q110" s="501">
        <f>SUM(E110:P110)</f>
        <v>0</v>
      </c>
    </row>
    <row r="111" spans="2:21">
      <c r="B111" s="1147"/>
      <c r="C111" s="174" t="s">
        <v>268</v>
      </c>
      <c r="D111" s="175" t="s">
        <v>270</v>
      </c>
      <c r="E111" s="340">
        <f t="shared" ref="E111:P111" si="17">E57+E70+E84</f>
        <v>0</v>
      </c>
      <c r="F111" s="340">
        <f t="shared" si="17"/>
        <v>0</v>
      </c>
      <c r="G111" s="340">
        <f t="shared" si="17"/>
        <v>0</v>
      </c>
      <c r="H111" s="340">
        <f t="shared" si="17"/>
        <v>0</v>
      </c>
      <c r="I111" s="340">
        <f t="shared" si="17"/>
        <v>0</v>
      </c>
      <c r="J111" s="340">
        <f t="shared" si="17"/>
        <v>0</v>
      </c>
      <c r="K111" s="340">
        <f t="shared" si="17"/>
        <v>0</v>
      </c>
      <c r="L111" s="340">
        <f t="shared" si="17"/>
        <v>0</v>
      </c>
      <c r="M111" s="340">
        <f t="shared" si="17"/>
        <v>0</v>
      </c>
      <c r="N111" s="340">
        <f t="shared" si="17"/>
        <v>0</v>
      </c>
      <c r="O111" s="340">
        <f t="shared" si="17"/>
        <v>0</v>
      </c>
      <c r="P111" s="340">
        <f t="shared" si="17"/>
        <v>0</v>
      </c>
      <c r="Q111" s="502">
        <f>SUM(E111:P111)</f>
        <v>0</v>
      </c>
    </row>
    <row r="112" spans="2:21">
      <c r="B112" s="1159"/>
      <c r="C112" s="84" t="s">
        <v>81</v>
      </c>
      <c r="D112" s="85" t="s">
        <v>112</v>
      </c>
      <c r="E112" s="338">
        <f t="shared" ref="E112:P112" si="18">E58+E71+E85</f>
        <v>0</v>
      </c>
      <c r="F112" s="338">
        <f t="shared" si="18"/>
        <v>0</v>
      </c>
      <c r="G112" s="338">
        <f t="shared" si="18"/>
        <v>0</v>
      </c>
      <c r="H112" s="338">
        <f t="shared" si="18"/>
        <v>0</v>
      </c>
      <c r="I112" s="338">
        <f t="shared" si="18"/>
        <v>0</v>
      </c>
      <c r="J112" s="338">
        <f t="shared" si="18"/>
        <v>0</v>
      </c>
      <c r="K112" s="338">
        <f t="shared" si="18"/>
        <v>0</v>
      </c>
      <c r="L112" s="338">
        <f t="shared" si="18"/>
        <v>0</v>
      </c>
      <c r="M112" s="338">
        <f t="shared" si="18"/>
        <v>0</v>
      </c>
      <c r="N112" s="338">
        <f t="shared" si="18"/>
        <v>0</v>
      </c>
      <c r="O112" s="338">
        <f t="shared" si="18"/>
        <v>0</v>
      </c>
      <c r="P112" s="338">
        <f t="shared" si="18"/>
        <v>0</v>
      </c>
      <c r="Q112" s="494">
        <f t="shared" si="11"/>
        <v>0</v>
      </c>
    </row>
    <row r="113" spans="2:17">
      <c r="B113" s="1147" t="s">
        <v>107</v>
      </c>
      <c r="C113" s="107" t="s">
        <v>83</v>
      </c>
      <c r="D113" s="108" t="s">
        <v>99</v>
      </c>
      <c r="E113" s="341">
        <f t="shared" ref="E113:P113" si="19">E59</f>
        <v>0</v>
      </c>
      <c r="F113" s="341">
        <f t="shared" si="19"/>
        <v>0</v>
      </c>
      <c r="G113" s="341">
        <f t="shared" si="19"/>
        <v>0</v>
      </c>
      <c r="H113" s="341">
        <f t="shared" si="19"/>
        <v>0</v>
      </c>
      <c r="I113" s="341">
        <f t="shared" si="19"/>
        <v>0</v>
      </c>
      <c r="J113" s="341">
        <f t="shared" si="19"/>
        <v>0</v>
      </c>
      <c r="K113" s="341">
        <f t="shared" si="19"/>
        <v>0</v>
      </c>
      <c r="L113" s="341">
        <f t="shared" si="19"/>
        <v>0</v>
      </c>
      <c r="M113" s="341">
        <f t="shared" si="19"/>
        <v>0</v>
      </c>
      <c r="N113" s="341">
        <f t="shared" si="19"/>
        <v>0</v>
      </c>
      <c r="O113" s="341">
        <f t="shared" si="19"/>
        <v>0</v>
      </c>
      <c r="P113" s="341">
        <f t="shared" si="19"/>
        <v>0</v>
      </c>
      <c r="Q113" s="492">
        <f t="shared" si="11"/>
        <v>0</v>
      </c>
    </row>
    <row r="114" spans="2:17">
      <c r="B114" s="1147"/>
      <c r="C114" s="107" t="str">
        <f>C32</f>
        <v>その他1</v>
      </c>
      <c r="D114" s="108" t="str">
        <f>D32</f>
        <v>L1</v>
      </c>
      <c r="E114" s="341">
        <f t="shared" ref="E114:P114" si="20">E60</f>
        <v>0</v>
      </c>
      <c r="F114" s="341">
        <f t="shared" si="20"/>
        <v>0</v>
      </c>
      <c r="G114" s="341">
        <f t="shared" si="20"/>
        <v>0</v>
      </c>
      <c r="H114" s="341">
        <f t="shared" si="20"/>
        <v>0</v>
      </c>
      <c r="I114" s="341">
        <f t="shared" si="20"/>
        <v>0</v>
      </c>
      <c r="J114" s="341">
        <f t="shared" si="20"/>
        <v>0</v>
      </c>
      <c r="K114" s="341">
        <f t="shared" si="20"/>
        <v>0</v>
      </c>
      <c r="L114" s="341">
        <f t="shared" si="20"/>
        <v>0</v>
      </c>
      <c r="M114" s="341">
        <f t="shared" si="20"/>
        <v>0</v>
      </c>
      <c r="N114" s="341">
        <f t="shared" si="20"/>
        <v>0</v>
      </c>
      <c r="O114" s="341">
        <f t="shared" si="20"/>
        <v>0</v>
      </c>
      <c r="P114" s="341">
        <f t="shared" si="20"/>
        <v>0</v>
      </c>
      <c r="Q114" s="492">
        <f>SUM(E114:P114)</f>
        <v>0</v>
      </c>
    </row>
    <row r="115" spans="2:17">
      <c r="B115" s="1159"/>
      <c r="C115" s="80" t="str">
        <f>C33</f>
        <v>その他2</v>
      </c>
      <c r="D115" s="81" t="str">
        <f>D33</f>
        <v>L2</v>
      </c>
      <c r="E115" s="342">
        <f>E86</f>
        <v>0</v>
      </c>
      <c r="F115" s="342">
        <f>F86</f>
        <v>0</v>
      </c>
      <c r="G115" s="342">
        <f>G86</f>
        <v>0</v>
      </c>
      <c r="H115" s="342">
        <f t="shared" ref="H115:P115" si="21">H86</f>
        <v>0</v>
      </c>
      <c r="I115" s="342">
        <f t="shared" si="21"/>
        <v>0</v>
      </c>
      <c r="J115" s="342">
        <f t="shared" si="21"/>
        <v>0</v>
      </c>
      <c r="K115" s="342">
        <f t="shared" si="21"/>
        <v>0</v>
      </c>
      <c r="L115" s="342">
        <f t="shared" si="21"/>
        <v>0</v>
      </c>
      <c r="M115" s="342">
        <f t="shared" si="21"/>
        <v>0</v>
      </c>
      <c r="N115" s="342">
        <f t="shared" si="21"/>
        <v>0</v>
      </c>
      <c r="O115" s="342">
        <f t="shared" si="21"/>
        <v>0</v>
      </c>
      <c r="P115" s="342">
        <f t="shared" si="21"/>
        <v>0</v>
      </c>
      <c r="Q115" s="490">
        <f t="shared" si="11"/>
        <v>0</v>
      </c>
    </row>
    <row r="116" spans="2:17">
      <c r="B116" s="1130" t="s">
        <v>113</v>
      </c>
      <c r="C116" s="75" t="s">
        <v>89</v>
      </c>
      <c r="D116" s="76" t="s">
        <v>114</v>
      </c>
      <c r="E116" s="350">
        <f t="shared" ref="E116:P116" si="22">E40</f>
        <v>0</v>
      </c>
      <c r="F116" s="350">
        <f t="shared" si="22"/>
        <v>0</v>
      </c>
      <c r="G116" s="350">
        <f t="shared" si="22"/>
        <v>0</v>
      </c>
      <c r="H116" s="350">
        <f t="shared" si="22"/>
        <v>0</v>
      </c>
      <c r="I116" s="350">
        <f t="shared" si="22"/>
        <v>0</v>
      </c>
      <c r="J116" s="350">
        <f t="shared" si="22"/>
        <v>0</v>
      </c>
      <c r="K116" s="350">
        <f t="shared" si="22"/>
        <v>0</v>
      </c>
      <c r="L116" s="350">
        <f t="shared" si="22"/>
        <v>0</v>
      </c>
      <c r="M116" s="350">
        <f t="shared" si="22"/>
        <v>0</v>
      </c>
      <c r="N116" s="350">
        <f t="shared" si="22"/>
        <v>0</v>
      </c>
      <c r="O116" s="350">
        <f t="shared" si="22"/>
        <v>0</v>
      </c>
      <c r="P116" s="350">
        <f t="shared" si="22"/>
        <v>0</v>
      </c>
      <c r="Q116" s="501">
        <f t="shared" si="11"/>
        <v>0</v>
      </c>
    </row>
    <row r="117" spans="2:17">
      <c r="B117" s="1131"/>
      <c r="C117" s="80" t="s">
        <v>90</v>
      </c>
      <c r="D117" s="81" t="s">
        <v>114</v>
      </c>
      <c r="E117" s="351">
        <f t="shared" ref="E117:P117" si="23">E41</f>
        <v>0</v>
      </c>
      <c r="F117" s="342">
        <f t="shared" si="23"/>
        <v>0</v>
      </c>
      <c r="G117" s="342">
        <f t="shared" si="23"/>
        <v>0</v>
      </c>
      <c r="H117" s="342">
        <f t="shared" si="23"/>
        <v>0</v>
      </c>
      <c r="I117" s="342">
        <f t="shared" si="23"/>
        <v>0</v>
      </c>
      <c r="J117" s="342">
        <f t="shared" si="23"/>
        <v>0</v>
      </c>
      <c r="K117" s="342">
        <f t="shared" si="23"/>
        <v>0</v>
      </c>
      <c r="L117" s="342">
        <f t="shared" si="23"/>
        <v>0</v>
      </c>
      <c r="M117" s="342">
        <f t="shared" si="23"/>
        <v>0</v>
      </c>
      <c r="N117" s="342">
        <f t="shared" si="23"/>
        <v>0</v>
      </c>
      <c r="O117" s="342">
        <f t="shared" si="23"/>
        <v>0</v>
      </c>
      <c r="P117" s="352">
        <f t="shared" si="23"/>
        <v>0</v>
      </c>
      <c r="Q117" s="490">
        <f t="shared" si="11"/>
        <v>0</v>
      </c>
    </row>
    <row r="118" spans="2:17">
      <c r="B118" s="1132"/>
      <c r="C118" s="84" t="s">
        <v>91</v>
      </c>
      <c r="D118" s="85" t="s">
        <v>114</v>
      </c>
      <c r="E118" s="341">
        <f t="shared" ref="E118:P118" si="24">E42</f>
        <v>0</v>
      </c>
      <c r="F118" s="341">
        <f t="shared" si="24"/>
        <v>0</v>
      </c>
      <c r="G118" s="341">
        <f t="shared" si="24"/>
        <v>0</v>
      </c>
      <c r="H118" s="341">
        <f t="shared" si="24"/>
        <v>0</v>
      </c>
      <c r="I118" s="341">
        <f t="shared" si="24"/>
        <v>0</v>
      </c>
      <c r="J118" s="341">
        <f t="shared" si="24"/>
        <v>0</v>
      </c>
      <c r="K118" s="341">
        <f t="shared" si="24"/>
        <v>0</v>
      </c>
      <c r="L118" s="341">
        <f t="shared" si="24"/>
        <v>0</v>
      </c>
      <c r="M118" s="341">
        <f t="shared" si="24"/>
        <v>0</v>
      </c>
      <c r="N118" s="341">
        <f t="shared" si="24"/>
        <v>0</v>
      </c>
      <c r="O118" s="341">
        <f t="shared" si="24"/>
        <v>0</v>
      </c>
      <c r="P118" s="341">
        <f t="shared" si="24"/>
        <v>0</v>
      </c>
      <c r="Q118" s="490">
        <f t="shared" si="11"/>
        <v>0</v>
      </c>
    </row>
    <row r="119" spans="2:17">
      <c r="B119" s="503" t="s">
        <v>29</v>
      </c>
      <c r="C119" s="456" t="s">
        <v>92</v>
      </c>
      <c r="D119" s="87" t="s">
        <v>114</v>
      </c>
      <c r="E119" s="353">
        <f t="shared" ref="E119:P119" si="25">E43</f>
        <v>0</v>
      </c>
      <c r="F119" s="353">
        <f t="shared" si="25"/>
        <v>0</v>
      </c>
      <c r="G119" s="353">
        <f t="shared" si="25"/>
        <v>0</v>
      </c>
      <c r="H119" s="353">
        <f t="shared" si="25"/>
        <v>0</v>
      </c>
      <c r="I119" s="353">
        <f t="shared" si="25"/>
        <v>0</v>
      </c>
      <c r="J119" s="353">
        <f t="shared" si="25"/>
        <v>0</v>
      </c>
      <c r="K119" s="353">
        <f t="shared" si="25"/>
        <v>0</v>
      </c>
      <c r="L119" s="353">
        <f t="shared" si="25"/>
        <v>0</v>
      </c>
      <c r="M119" s="353">
        <f t="shared" si="25"/>
        <v>0</v>
      </c>
      <c r="N119" s="353">
        <f t="shared" si="25"/>
        <v>0</v>
      </c>
      <c r="O119" s="353">
        <f t="shared" si="25"/>
        <v>0</v>
      </c>
      <c r="P119" s="353">
        <f t="shared" si="25"/>
        <v>0</v>
      </c>
      <c r="Q119" s="504">
        <f t="shared" si="11"/>
        <v>0</v>
      </c>
    </row>
    <row r="120" spans="2:17" ht="20.25" customHeight="1">
      <c r="B120" s="1259" t="s">
        <v>115</v>
      </c>
      <c r="C120" s="107" t="s">
        <v>94</v>
      </c>
      <c r="D120" s="108" t="s">
        <v>114</v>
      </c>
      <c r="E120" s="341">
        <f t="shared" ref="E120:P120" si="26">E45</f>
        <v>0</v>
      </c>
      <c r="F120" s="341">
        <f t="shared" si="26"/>
        <v>0</v>
      </c>
      <c r="G120" s="341">
        <f t="shared" si="26"/>
        <v>0</v>
      </c>
      <c r="H120" s="341">
        <f t="shared" si="26"/>
        <v>0</v>
      </c>
      <c r="I120" s="341">
        <f t="shared" si="26"/>
        <v>0</v>
      </c>
      <c r="J120" s="341">
        <f t="shared" si="26"/>
        <v>0</v>
      </c>
      <c r="K120" s="341">
        <f t="shared" si="26"/>
        <v>0</v>
      </c>
      <c r="L120" s="341">
        <f t="shared" si="26"/>
        <v>0</v>
      </c>
      <c r="M120" s="341">
        <f t="shared" si="26"/>
        <v>0</v>
      </c>
      <c r="N120" s="341">
        <f t="shared" si="26"/>
        <v>0</v>
      </c>
      <c r="O120" s="341">
        <f t="shared" si="26"/>
        <v>0</v>
      </c>
      <c r="P120" s="341">
        <f t="shared" si="26"/>
        <v>0</v>
      </c>
      <c r="Q120" s="492">
        <f t="shared" si="11"/>
        <v>0</v>
      </c>
    </row>
    <row r="121" spans="2:17" ht="17.25" thickBot="1">
      <c r="B121" s="1260"/>
      <c r="C121" s="481" t="s">
        <v>95</v>
      </c>
      <c r="D121" s="482" t="s">
        <v>114</v>
      </c>
      <c r="E121" s="505">
        <f t="shared" ref="E121:P121" si="27">E46</f>
        <v>0</v>
      </c>
      <c r="F121" s="505">
        <f t="shared" si="27"/>
        <v>0</v>
      </c>
      <c r="G121" s="505">
        <f t="shared" si="27"/>
        <v>0</v>
      </c>
      <c r="H121" s="505">
        <f t="shared" si="27"/>
        <v>0</v>
      </c>
      <c r="I121" s="505">
        <f t="shared" si="27"/>
        <v>0</v>
      </c>
      <c r="J121" s="505">
        <f t="shared" si="27"/>
        <v>0</v>
      </c>
      <c r="K121" s="505">
        <f t="shared" si="27"/>
        <v>0</v>
      </c>
      <c r="L121" s="505">
        <f t="shared" si="27"/>
        <v>0</v>
      </c>
      <c r="M121" s="505">
        <f t="shared" si="27"/>
        <v>0</v>
      </c>
      <c r="N121" s="505">
        <f t="shared" si="27"/>
        <v>0</v>
      </c>
      <c r="O121" s="505">
        <f t="shared" si="27"/>
        <v>0</v>
      </c>
      <c r="P121" s="505">
        <f t="shared" si="27"/>
        <v>0</v>
      </c>
      <c r="Q121" s="499">
        <f t="shared" si="11"/>
        <v>0</v>
      </c>
    </row>
    <row r="122" spans="2:17">
      <c r="B122" s="754"/>
      <c r="C122" s="115"/>
      <c r="D122" s="115"/>
      <c r="E122" s="755"/>
      <c r="F122" s="755"/>
      <c r="G122" s="755"/>
      <c r="H122" s="755"/>
      <c r="I122" s="755"/>
      <c r="J122" s="755"/>
      <c r="K122" s="755"/>
      <c r="L122" s="755"/>
      <c r="M122" s="755"/>
      <c r="N122" s="755"/>
      <c r="O122" s="755"/>
      <c r="P122" s="755"/>
      <c r="Q122" s="755"/>
    </row>
    <row r="123" spans="2:17" ht="17.25" thickBot="1">
      <c r="B123" s="67" t="s">
        <v>248</v>
      </c>
      <c r="D123" s="68"/>
      <c r="E123" s="66"/>
      <c r="F123" s="68"/>
      <c r="G123" s="68"/>
      <c r="H123" s="68"/>
      <c r="I123" s="68"/>
      <c r="J123" s="68"/>
      <c r="K123" s="103"/>
      <c r="L123" s="68"/>
      <c r="M123" s="104"/>
      <c r="N123" s="104"/>
      <c r="O123" s="68"/>
      <c r="P123" s="68"/>
      <c r="Q123" s="68"/>
    </row>
    <row r="124" spans="2:17">
      <c r="B124" s="1143"/>
      <c r="C124" s="1144"/>
      <c r="D124" s="1145"/>
      <c r="E124" s="506" t="str">
        <f t="shared" ref="E124:P124" si="28">E104</f>
        <v>４月</v>
      </c>
      <c r="F124" s="506" t="str">
        <f t="shared" si="28"/>
        <v>５月</v>
      </c>
      <c r="G124" s="506" t="str">
        <f t="shared" si="28"/>
        <v>６月</v>
      </c>
      <c r="H124" s="506" t="str">
        <f t="shared" si="28"/>
        <v>７月</v>
      </c>
      <c r="I124" s="506" t="str">
        <f t="shared" si="28"/>
        <v>８月</v>
      </c>
      <c r="J124" s="506" t="str">
        <f t="shared" si="28"/>
        <v>９月</v>
      </c>
      <c r="K124" s="506" t="str">
        <f t="shared" si="28"/>
        <v>１０月</v>
      </c>
      <c r="L124" s="506" t="str">
        <f t="shared" si="28"/>
        <v>１１月</v>
      </c>
      <c r="M124" s="506" t="str">
        <f t="shared" si="28"/>
        <v>１２月</v>
      </c>
      <c r="N124" s="506" t="str">
        <f t="shared" si="28"/>
        <v>１月</v>
      </c>
      <c r="O124" s="506" t="str">
        <f t="shared" si="28"/>
        <v>２月</v>
      </c>
      <c r="P124" s="506" t="str">
        <f t="shared" si="28"/>
        <v>３月</v>
      </c>
      <c r="Q124" s="486" t="s">
        <v>44</v>
      </c>
    </row>
    <row r="125" spans="2:17">
      <c r="B125" s="1157" t="s">
        <v>116</v>
      </c>
      <c r="C125" s="75" t="s">
        <v>66</v>
      </c>
      <c r="D125" s="76" t="s">
        <v>114</v>
      </c>
      <c r="E125" s="270">
        <f t="shared" ref="E125:P125" si="29">E105</f>
        <v>0</v>
      </c>
      <c r="F125" s="271">
        <f t="shared" si="29"/>
        <v>0</v>
      </c>
      <c r="G125" s="271">
        <f t="shared" si="29"/>
        <v>0</v>
      </c>
      <c r="H125" s="271">
        <f t="shared" si="29"/>
        <v>0</v>
      </c>
      <c r="I125" s="271">
        <f t="shared" si="29"/>
        <v>0</v>
      </c>
      <c r="J125" s="271">
        <f t="shared" si="29"/>
        <v>0</v>
      </c>
      <c r="K125" s="271">
        <f t="shared" si="29"/>
        <v>0</v>
      </c>
      <c r="L125" s="271">
        <f t="shared" si="29"/>
        <v>0</v>
      </c>
      <c r="M125" s="271">
        <f t="shared" si="29"/>
        <v>0</v>
      </c>
      <c r="N125" s="271">
        <f t="shared" si="29"/>
        <v>0</v>
      </c>
      <c r="O125" s="271">
        <f t="shared" si="29"/>
        <v>0</v>
      </c>
      <c r="P125" s="272">
        <f t="shared" si="29"/>
        <v>0</v>
      </c>
      <c r="Q125" s="487">
        <f t="shared" ref="Q125:Q134" si="30">SUM(E125:P125)</f>
        <v>0</v>
      </c>
    </row>
    <row r="126" spans="2:17">
      <c r="B126" s="1158"/>
      <c r="C126" s="80" t="s">
        <v>68</v>
      </c>
      <c r="D126" s="81" t="s">
        <v>114</v>
      </c>
      <c r="E126" s="266">
        <f t="shared" ref="E126:P126" si="31">E106</f>
        <v>0</v>
      </c>
      <c r="F126" s="273">
        <f t="shared" si="31"/>
        <v>0</v>
      </c>
      <c r="G126" s="273">
        <f t="shared" si="31"/>
        <v>0</v>
      </c>
      <c r="H126" s="273">
        <f t="shared" si="31"/>
        <v>0</v>
      </c>
      <c r="I126" s="273">
        <f t="shared" si="31"/>
        <v>0</v>
      </c>
      <c r="J126" s="273">
        <f t="shared" si="31"/>
        <v>0</v>
      </c>
      <c r="K126" s="273">
        <f t="shared" si="31"/>
        <v>0</v>
      </c>
      <c r="L126" s="273">
        <f t="shared" si="31"/>
        <v>0</v>
      </c>
      <c r="M126" s="273">
        <f t="shared" si="31"/>
        <v>0</v>
      </c>
      <c r="N126" s="273">
        <f t="shared" si="31"/>
        <v>0</v>
      </c>
      <c r="O126" s="273">
        <f t="shared" si="31"/>
        <v>0</v>
      </c>
      <c r="P126" s="274">
        <f t="shared" si="31"/>
        <v>0</v>
      </c>
      <c r="Q126" s="488">
        <f t="shared" si="30"/>
        <v>0</v>
      </c>
    </row>
    <row r="127" spans="2:17">
      <c r="B127" s="1258"/>
      <c r="C127" s="84" t="s">
        <v>69</v>
      </c>
      <c r="D127" s="85" t="s">
        <v>114</v>
      </c>
      <c r="E127" s="275">
        <f t="shared" ref="E127:P127" si="32">E107</f>
        <v>0</v>
      </c>
      <c r="F127" s="276">
        <f t="shared" si="32"/>
        <v>0</v>
      </c>
      <c r="G127" s="276">
        <f t="shared" si="32"/>
        <v>0</v>
      </c>
      <c r="H127" s="276">
        <f t="shared" si="32"/>
        <v>0</v>
      </c>
      <c r="I127" s="276">
        <f t="shared" si="32"/>
        <v>0</v>
      </c>
      <c r="J127" s="276">
        <f t="shared" si="32"/>
        <v>0</v>
      </c>
      <c r="K127" s="276">
        <f t="shared" si="32"/>
        <v>0</v>
      </c>
      <c r="L127" s="276">
        <f t="shared" si="32"/>
        <v>0</v>
      </c>
      <c r="M127" s="276">
        <f t="shared" si="32"/>
        <v>0</v>
      </c>
      <c r="N127" s="276">
        <f t="shared" si="32"/>
        <v>0</v>
      </c>
      <c r="O127" s="276">
        <f t="shared" si="32"/>
        <v>0</v>
      </c>
      <c r="P127" s="277">
        <f t="shared" si="32"/>
        <v>0</v>
      </c>
      <c r="Q127" s="507">
        <f t="shared" si="30"/>
        <v>0</v>
      </c>
    </row>
    <row r="128" spans="2:17">
      <c r="B128" s="455" t="s">
        <v>117</v>
      </c>
      <c r="C128" s="109"/>
      <c r="D128" s="87" t="s">
        <v>118</v>
      </c>
      <c r="E128" s="278">
        <f t="shared" ref="E128:P128" si="33">IF(($Q$125+$Q$126+$Q$127)&lt;&gt;0,ROUND(((E125+E126+E127)/($Q$125+$Q$126+$Q$127))*100,3),0)</f>
        <v>0</v>
      </c>
      <c r="F128" s="279">
        <f t="shared" si="33"/>
        <v>0</v>
      </c>
      <c r="G128" s="280">
        <f t="shared" si="33"/>
        <v>0</v>
      </c>
      <c r="H128" s="279">
        <f t="shared" si="33"/>
        <v>0</v>
      </c>
      <c r="I128" s="279">
        <f t="shared" si="33"/>
        <v>0</v>
      </c>
      <c r="J128" s="279">
        <f t="shared" si="33"/>
        <v>0</v>
      </c>
      <c r="K128" s="279">
        <f t="shared" si="33"/>
        <v>0</v>
      </c>
      <c r="L128" s="279">
        <f t="shared" si="33"/>
        <v>0</v>
      </c>
      <c r="M128" s="279">
        <f t="shared" si="33"/>
        <v>0</v>
      </c>
      <c r="N128" s="279">
        <f t="shared" si="33"/>
        <v>0</v>
      </c>
      <c r="O128" s="279">
        <f t="shared" si="33"/>
        <v>0</v>
      </c>
      <c r="P128" s="281">
        <f t="shared" si="33"/>
        <v>0</v>
      </c>
      <c r="Q128" s="507">
        <f t="shared" si="30"/>
        <v>0</v>
      </c>
    </row>
    <row r="129" spans="2:21">
      <c r="B129" s="1139" t="s">
        <v>119</v>
      </c>
      <c r="C129" s="75" t="s">
        <v>66</v>
      </c>
      <c r="D129" s="76" t="s">
        <v>118</v>
      </c>
      <c r="E129" s="282">
        <f t="shared" ref="E129:P129" si="34">IF(E$128=0,0,E125/SUM(E$125:E$127)*100)</f>
        <v>0</v>
      </c>
      <c r="F129" s="283">
        <f t="shared" si="34"/>
        <v>0</v>
      </c>
      <c r="G129" s="284">
        <f t="shared" si="34"/>
        <v>0</v>
      </c>
      <c r="H129" s="283">
        <f t="shared" si="34"/>
        <v>0</v>
      </c>
      <c r="I129" s="283">
        <f t="shared" si="34"/>
        <v>0</v>
      </c>
      <c r="J129" s="283">
        <f t="shared" si="34"/>
        <v>0</v>
      </c>
      <c r="K129" s="283">
        <f t="shared" si="34"/>
        <v>0</v>
      </c>
      <c r="L129" s="283">
        <f t="shared" si="34"/>
        <v>0</v>
      </c>
      <c r="M129" s="283">
        <f t="shared" si="34"/>
        <v>0</v>
      </c>
      <c r="N129" s="283">
        <f t="shared" si="34"/>
        <v>0</v>
      </c>
      <c r="O129" s="283">
        <f t="shared" si="34"/>
        <v>0</v>
      </c>
      <c r="P129" s="285">
        <f t="shared" si="34"/>
        <v>0</v>
      </c>
      <c r="Q129" s="1253"/>
    </row>
    <row r="130" spans="2:21">
      <c r="B130" s="1131"/>
      <c r="C130" s="80" t="s">
        <v>68</v>
      </c>
      <c r="D130" s="81" t="s">
        <v>118</v>
      </c>
      <c r="E130" s="286">
        <f t="shared" ref="E130:P131" si="35">IF(E$128=0,0,E126/SUM(E$125:E$127)*100)</f>
        <v>0</v>
      </c>
      <c r="F130" s="287">
        <f t="shared" si="35"/>
        <v>0</v>
      </c>
      <c r="G130" s="288">
        <f t="shared" si="35"/>
        <v>0</v>
      </c>
      <c r="H130" s="287">
        <f t="shared" si="35"/>
        <v>0</v>
      </c>
      <c r="I130" s="287">
        <f t="shared" si="35"/>
        <v>0</v>
      </c>
      <c r="J130" s="287">
        <f t="shared" si="35"/>
        <v>0</v>
      </c>
      <c r="K130" s="287">
        <f t="shared" si="35"/>
        <v>0</v>
      </c>
      <c r="L130" s="287">
        <f t="shared" si="35"/>
        <v>0</v>
      </c>
      <c r="M130" s="287">
        <f t="shared" si="35"/>
        <v>0</v>
      </c>
      <c r="N130" s="287">
        <f t="shared" si="35"/>
        <v>0</v>
      </c>
      <c r="O130" s="287">
        <f t="shared" si="35"/>
        <v>0</v>
      </c>
      <c r="P130" s="289">
        <f t="shared" si="35"/>
        <v>0</v>
      </c>
      <c r="Q130" s="1254"/>
    </row>
    <row r="131" spans="2:21">
      <c r="B131" s="1132"/>
      <c r="C131" s="84" t="s">
        <v>69</v>
      </c>
      <c r="D131" s="85" t="s">
        <v>118</v>
      </c>
      <c r="E131" s="290">
        <f t="shared" si="35"/>
        <v>0</v>
      </c>
      <c r="F131" s="291">
        <f t="shared" si="35"/>
        <v>0</v>
      </c>
      <c r="G131" s="292">
        <f t="shared" si="35"/>
        <v>0</v>
      </c>
      <c r="H131" s="291">
        <f t="shared" si="35"/>
        <v>0</v>
      </c>
      <c r="I131" s="291">
        <f t="shared" si="35"/>
        <v>0</v>
      </c>
      <c r="J131" s="291">
        <f t="shared" si="35"/>
        <v>0</v>
      </c>
      <c r="K131" s="291">
        <f t="shared" si="35"/>
        <v>0</v>
      </c>
      <c r="L131" s="291">
        <f t="shared" si="35"/>
        <v>0</v>
      </c>
      <c r="M131" s="291">
        <f t="shared" si="35"/>
        <v>0</v>
      </c>
      <c r="N131" s="291">
        <f t="shared" si="35"/>
        <v>0</v>
      </c>
      <c r="O131" s="291">
        <f t="shared" si="35"/>
        <v>0</v>
      </c>
      <c r="P131" s="293">
        <f t="shared" si="35"/>
        <v>0</v>
      </c>
      <c r="Q131" s="1255"/>
    </row>
    <row r="132" spans="2:21">
      <c r="B132" s="1162" t="s">
        <v>120</v>
      </c>
      <c r="C132" s="75" t="s">
        <v>66</v>
      </c>
      <c r="D132" s="76" t="s">
        <v>114</v>
      </c>
      <c r="E132" s="354">
        <f>E125-(E116+E119+E120)*E129/100</f>
        <v>0</v>
      </c>
      <c r="F132" s="355">
        <f>F125-(F116+F119+F120)*F129/100</f>
        <v>0</v>
      </c>
      <c r="G132" s="355">
        <f t="shared" ref="G132:P132" si="36">G125-(G116+G119+G120)*G129/100</f>
        <v>0</v>
      </c>
      <c r="H132" s="355">
        <f t="shared" si="36"/>
        <v>0</v>
      </c>
      <c r="I132" s="355">
        <f t="shared" si="36"/>
        <v>0</v>
      </c>
      <c r="J132" s="355">
        <f t="shared" si="36"/>
        <v>0</v>
      </c>
      <c r="K132" s="355">
        <f t="shared" si="36"/>
        <v>0</v>
      </c>
      <c r="L132" s="355">
        <f t="shared" si="36"/>
        <v>0</v>
      </c>
      <c r="M132" s="355">
        <f t="shared" si="36"/>
        <v>0</v>
      </c>
      <c r="N132" s="355">
        <f t="shared" si="36"/>
        <v>0</v>
      </c>
      <c r="O132" s="355">
        <f t="shared" si="36"/>
        <v>0</v>
      </c>
      <c r="P132" s="355">
        <f t="shared" si="36"/>
        <v>0</v>
      </c>
      <c r="Q132" s="508">
        <f t="shared" si="30"/>
        <v>0</v>
      </c>
    </row>
    <row r="133" spans="2:21">
      <c r="B133" s="1073"/>
      <c r="C133" s="80" t="s">
        <v>68</v>
      </c>
      <c r="D133" s="81" t="s">
        <v>114</v>
      </c>
      <c r="E133" s="356">
        <f>E126-(E116+E119+E120)*E130/100</f>
        <v>0</v>
      </c>
      <c r="F133" s="357">
        <f>F126-(F116+F119+F120)*F130/100</f>
        <v>0</v>
      </c>
      <c r="G133" s="357">
        <f t="shared" ref="G133:P133" si="37">G126-(G116+G119+G120)*G130/100</f>
        <v>0</v>
      </c>
      <c r="H133" s="357">
        <f t="shared" si="37"/>
        <v>0</v>
      </c>
      <c r="I133" s="357">
        <f t="shared" si="37"/>
        <v>0</v>
      </c>
      <c r="J133" s="357">
        <f t="shared" si="37"/>
        <v>0</v>
      </c>
      <c r="K133" s="357">
        <f t="shared" si="37"/>
        <v>0</v>
      </c>
      <c r="L133" s="357">
        <f t="shared" si="37"/>
        <v>0</v>
      </c>
      <c r="M133" s="357">
        <f t="shared" si="37"/>
        <v>0</v>
      </c>
      <c r="N133" s="357">
        <f t="shared" si="37"/>
        <v>0</v>
      </c>
      <c r="O133" s="357">
        <f t="shared" si="37"/>
        <v>0</v>
      </c>
      <c r="P133" s="357">
        <f t="shared" si="37"/>
        <v>0</v>
      </c>
      <c r="Q133" s="509">
        <f t="shared" si="30"/>
        <v>0</v>
      </c>
    </row>
    <row r="134" spans="2:21" ht="17.25" thickBot="1">
      <c r="B134" s="1256"/>
      <c r="C134" s="481" t="s">
        <v>69</v>
      </c>
      <c r="D134" s="482" t="s">
        <v>114</v>
      </c>
      <c r="E134" s="510">
        <f>E127-(E116+E119+E120)*E131/100</f>
        <v>0</v>
      </c>
      <c r="F134" s="511">
        <f>F127-(F116+F119+F120)*F131/100</f>
        <v>0</v>
      </c>
      <c r="G134" s="511">
        <f t="shared" ref="G134:P134" si="38">G127-(G116+G119+G120)*G131/100</f>
        <v>0</v>
      </c>
      <c r="H134" s="511">
        <f t="shared" si="38"/>
        <v>0</v>
      </c>
      <c r="I134" s="511">
        <f t="shared" si="38"/>
        <v>0</v>
      </c>
      <c r="J134" s="511">
        <f t="shared" si="38"/>
        <v>0</v>
      </c>
      <c r="K134" s="511">
        <f t="shared" si="38"/>
        <v>0</v>
      </c>
      <c r="L134" s="511">
        <f t="shared" si="38"/>
        <v>0</v>
      </c>
      <c r="M134" s="511">
        <f t="shared" si="38"/>
        <v>0</v>
      </c>
      <c r="N134" s="511">
        <f t="shared" si="38"/>
        <v>0</v>
      </c>
      <c r="O134" s="511">
        <f t="shared" si="38"/>
        <v>0</v>
      </c>
      <c r="P134" s="511">
        <f t="shared" si="38"/>
        <v>0</v>
      </c>
      <c r="Q134" s="512">
        <f t="shared" si="30"/>
        <v>0</v>
      </c>
    </row>
    <row r="135" spans="2:21" ht="17.25" thickBot="1">
      <c r="B135" s="67" t="s">
        <v>249</v>
      </c>
      <c r="D135" s="68"/>
      <c r="E135" s="66"/>
      <c r="F135" s="68"/>
      <c r="G135" s="68"/>
      <c r="H135" s="68"/>
      <c r="I135" s="68"/>
      <c r="J135" s="68"/>
      <c r="K135" s="103"/>
      <c r="L135" s="68"/>
      <c r="M135" s="104"/>
      <c r="N135" s="104"/>
      <c r="O135" s="68"/>
      <c r="P135" s="68"/>
      <c r="Q135" s="960">
        <f>事業報告書!$J$10</f>
        <v>0</v>
      </c>
      <c r="U135" s="721"/>
    </row>
    <row r="136" spans="2:21">
      <c r="B136" s="1143"/>
      <c r="C136" s="1144"/>
      <c r="D136" s="1145"/>
      <c r="E136" s="506" t="str">
        <f>E124</f>
        <v>４月</v>
      </c>
      <c r="F136" s="506" t="str">
        <f t="shared" ref="F136:P136" si="39">F124</f>
        <v>５月</v>
      </c>
      <c r="G136" s="506" t="str">
        <f t="shared" si="39"/>
        <v>６月</v>
      </c>
      <c r="H136" s="506" t="str">
        <f t="shared" si="39"/>
        <v>７月</v>
      </c>
      <c r="I136" s="506" t="str">
        <f t="shared" si="39"/>
        <v>８月</v>
      </c>
      <c r="J136" s="506" t="str">
        <f t="shared" si="39"/>
        <v>９月</v>
      </c>
      <c r="K136" s="506" t="str">
        <f t="shared" si="39"/>
        <v>１０月</v>
      </c>
      <c r="L136" s="506" t="str">
        <f t="shared" si="39"/>
        <v>１１月</v>
      </c>
      <c r="M136" s="506" t="str">
        <f t="shared" si="39"/>
        <v>１２月</v>
      </c>
      <c r="N136" s="506" t="str">
        <f t="shared" si="39"/>
        <v>１月</v>
      </c>
      <c r="O136" s="506" t="str">
        <f t="shared" si="39"/>
        <v>２月</v>
      </c>
      <c r="P136" s="506" t="str">
        <f t="shared" si="39"/>
        <v>３月</v>
      </c>
      <c r="Q136" s="486" t="s">
        <v>44</v>
      </c>
    </row>
    <row r="137" spans="2:21">
      <c r="B137" s="1162" t="s">
        <v>121</v>
      </c>
      <c r="C137" s="75" t="s">
        <v>66</v>
      </c>
      <c r="D137" s="76" t="s">
        <v>108</v>
      </c>
      <c r="E137" s="184">
        <f t="shared" ref="E137:P137" si="40">E132*$E$169</f>
        <v>0</v>
      </c>
      <c r="F137" s="184">
        <f t="shared" si="40"/>
        <v>0</v>
      </c>
      <c r="G137" s="184">
        <f t="shared" si="40"/>
        <v>0</v>
      </c>
      <c r="H137" s="184">
        <f t="shared" si="40"/>
        <v>0</v>
      </c>
      <c r="I137" s="184">
        <f t="shared" si="40"/>
        <v>0</v>
      </c>
      <c r="J137" s="184">
        <f t="shared" si="40"/>
        <v>0</v>
      </c>
      <c r="K137" s="184">
        <f t="shared" si="40"/>
        <v>0</v>
      </c>
      <c r="L137" s="184">
        <f t="shared" si="40"/>
        <v>0</v>
      </c>
      <c r="M137" s="184">
        <f t="shared" si="40"/>
        <v>0</v>
      </c>
      <c r="N137" s="184">
        <f t="shared" si="40"/>
        <v>0</v>
      </c>
      <c r="O137" s="184">
        <f t="shared" si="40"/>
        <v>0</v>
      </c>
      <c r="P137" s="184">
        <f t="shared" si="40"/>
        <v>0</v>
      </c>
      <c r="Q137" s="513">
        <f t="shared" ref="Q137:Q154" si="41">SUM(E137:P137)</f>
        <v>0</v>
      </c>
    </row>
    <row r="138" spans="2:21">
      <c r="B138" s="1163"/>
      <c r="C138" s="80" t="s">
        <v>68</v>
      </c>
      <c r="D138" s="81" t="s">
        <v>108</v>
      </c>
      <c r="E138" s="185">
        <f>E133*$F$169</f>
        <v>0</v>
      </c>
      <c r="F138" s="185">
        <f t="shared" ref="F138:P138" si="42">F133*$F$169</f>
        <v>0</v>
      </c>
      <c r="G138" s="185">
        <f t="shared" si="42"/>
        <v>0</v>
      </c>
      <c r="H138" s="185">
        <f t="shared" si="42"/>
        <v>0</v>
      </c>
      <c r="I138" s="185">
        <f t="shared" si="42"/>
        <v>0</v>
      </c>
      <c r="J138" s="185">
        <f t="shared" si="42"/>
        <v>0</v>
      </c>
      <c r="K138" s="185">
        <f t="shared" si="42"/>
        <v>0</v>
      </c>
      <c r="L138" s="185">
        <f t="shared" si="42"/>
        <v>0</v>
      </c>
      <c r="M138" s="185">
        <f t="shared" si="42"/>
        <v>0</v>
      </c>
      <c r="N138" s="185">
        <f t="shared" si="42"/>
        <v>0</v>
      </c>
      <c r="O138" s="185">
        <f t="shared" si="42"/>
        <v>0</v>
      </c>
      <c r="P138" s="186">
        <f t="shared" si="42"/>
        <v>0</v>
      </c>
      <c r="Q138" s="514">
        <f t="shared" si="41"/>
        <v>0</v>
      </c>
    </row>
    <row r="139" spans="2:21">
      <c r="B139" s="1164"/>
      <c r="C139" s="84" t="s">
        <v>69</v>
      </c>
      <c r="D139" s="85" t="s">
        <v>108</v>
      </c>
      <c r="E139" s="187">
        <f>E134*$G$169</f>
        <v>0</v>
      </c>
      <c r="F139" s="187">
        <f t="shared" ref="F139:P139" si="43">F134*$G$169</f>
        <v>0</v>
      </c>
      <c r="G139" s="187">
        <f t="shared" si="43"/>
        <v>0</v>
      </c>
      <c r="H139" s="187">
        <f t="shared" si="43"/>
        <v>0</v>
      </c>
      <c r="I139" s="187">
        <f t="shared" si="43"/>
        <v>0</v>
      </c>
      <c r="J139" s="187">
        <f t="shared" si="43"/>
        <v>0</v>
      </c>
      <c r="K139" s="187">
        <f t="shared" si="43"/>
        <v>0</v>
      </c>
      <c r="L139" s="187">
        <f t="shared" si="43"/>
        <v>0</v>
      </c>
      <c r="M139" s="187">
        <f t="shared" si="43"/>
        <v>0</v>
      </c>
      <c r="N139" s="187">
        <f t="shared" si="43"/>
        <v>0</v>
      </c>
      <c r="O139" s="187">
        <f t="shared" si="43"/>
        <v>0</v>
      </c>
      <c r="P139" s="187">
        <f t="shared" si="43"/>
        <v>0</v>
      </c>
      <c r="Q139" s="515">
        <f t="shared" si="41"/>
        <v>0</v>
      </c>
    </row>
    <row r="140" spans="2:21">
      <c r="B140" s="1146" t="s">
        <v>110</v>
      </c>
      <c r="C140" s="75" t="s">
        <v>273</v>
      </c>
      <c r="D140" s="76" t="s">
        <v>108</v>
      </c>
      <c r="E140" s="188">
        <f t="shared" ref="E140:P140" si="44">E108*$H$169</f>
        <v>0</v>
      </c>
      <c r="F140" s="188">
        <f t="shared" si="44"/>
        <v>0</v>
      </c>
      <c r="G140" s="188">
        <f t="shared" si="44"/>
        <v>0</v>
      </c>
      <c r="H140" s="188">
        <f t="shared" si="44"/>
        <v>0</v>
      </c>
      <c r="I140" s="188">
        <f t="shared" si="44"/>
        <v>0</v>
      </c>
      <c r="J140" s="188">
        <f t="shared" si="44"/>
        <v>0</v>
      </c>
      <c r="K140" s="188">
        <f t="shared" si="44"/>
        <v>0</v>
      </c>
      <c r="L140" s="188">
        <f t="shared" si="44"/>
        <v>0</v>
      </c>
      <c r="M140" s="188">
        <f t="shared" si="44"/>
        <v>0</v>
      </c>
      <c r="N140" s="188">
        <f t="shared" si="44"/>
        <v>0</v>
      </c>
      <c r="O140" s="188">
        <f t="shared" si="44"/>
        <v>0</v>
      </c>
      <c r="P140" s="188">
        <f t="shared" si="44"/>
        <v>0</v>
      </c>
      <c r="Q140" s="513">
        <f t="shared" si="41"/>
        <v>0</v>
      </c>
    </row>
    <row r="141" spans="2:21">
      <c r="B141" s="1159"/>
      <c r="C141" s="84" t="s">
        <v>75</v>
      </c>
      <c r="D141" s="85" t="s">
        <v>108</v>
      </c>
      <c r="E141" s="189">
        <f>E109/$K$13*$I$169</f>
        <v>0</v>
      </c>
      <c r="F141" s="189">
        <f>F109/$K$13*$I$169</f>
        <v>0</v>
      </c>
      <c r="G141" s="189">
        <f t="shared" ref="G141:P141" si="45">G109/$K$13*$I$169</f>
        <v>0</v>
      </c>
      <c r="H141" s="189">
        <f t="shared" si="45"/>
        <v>0</v>
      </c>
      <c r="I141" s="189">
        <f t="shared" si="45"/>
        <v>0</v>
      </c>
      <c r="J141" s="189">
        <f t="shared" si="45"/>
        <v>0</v>
      </c>
      <c r="K141" s="189">
        <f t="shared" si="45"/>
        <v>0</v>
      </c>
      <c r="L141" s="189">
        <f t="shared" si="45"/>
        <v>0</v>
      </c>
      <c r="M141" s="189">
        <f t="shared" si="45"/>
        <v>0</v>
      </c>
      <c r="N141" s="189">
        <f t="shared" si="45"/>
        <v>0</v>
      </c>
      <c r="O141" s="189">
        <f t="shared" si="45"/>
        <v>0</v>
      </c>
      <c r="P141" s="189">
        <f t="shared" si="45"/>
        <v>0</v>
      </c>
      <c r="Q141" s="515">
        <f t="shared" si="41"/>
        <v>0</v>
      </c>
    </row>
    <row r="142" spans="2:21">
      <c r="B142" s="1146" t="s">
        <v>111</v>
      </c>
      <c r="C142" s="107" t="s">
        <v>269</v>
      </c>
      <c r="D142" s="76" t="s">
        <v>108</v>
      </c>
      <c r="E142" s="188">
        <f t="shared" ref="E142:P142" si="46">E110*$J$169</f>
        <v>0</v>
      </c>
      <c r="F142" s="188">
        <f t="shared" si="46"/>
        <v>0</v>
      </c>
      <c r="G142" s="188">
        <f t="shared" si="46"/>
        <v>0</v>
      </c>
      <c r="H142" s="188">
        <f t="shared" si="46"/>
        <v>0</v>
      </c>
      <c r="I142" s="188">
        <f t="shared" si="46"/>
        <v>0</v>
      </c>
      <c r="J142" s="188">
        <f t="shared" si="46"/>
        <v>0</v>
      </c>
      <c r="K142" s="188">
        <f t="shared" si="46"/>
        <v>0</v>
      </c>
      <c r="L142" s="188">
        <f t="shared" si="46"/>
        <v>0</v>
      </c>
      <c r="M142" s="188">
        <f t="shared" si="46"/>
        <v>0</v>
      </c>
      <c r="N142" s="188">
        <f t="shared" si="46"/>
        <v>0</v>
      </c>
      <c r="O142" s="188">
        <f t="shared" si="46"/>
        <v>0</v>
      </c>
      <c r="P142" s="188">
        <f t="shared" si="46"/>
        <v>0</v>
      </c>
      <c r="Q142" s="513">
        <f t="shared" si="41"/>
        <v>0</v>
      </c>
    </row>
    <row r="143" spans="2:21">
      <c r="B143" s="1147"/>
      <c r="C143" s="174" t="s">
        <v>268</v>
      </c>
      <c r="D143" s="175" t="s">
        <v>108</v>
      </c>
      <c r="E143" s="190">
        <f>E111*$K$169</f>
        <v>0</v>
      </c>
      <c r="F143" s="190">
        <f t="shared" ref="F143:P143" si="47">F111*$K$169</f>
        <v>0</v>
      </c>
      <c r="G143" s="190">
        <f t="shared" si="47"/>
        <v>0</v>
      </c>
      <c r="H143" s="190">
        <f t="shared" si="47"/>
        <v>0</v>
      </c>
      <c r="I143" s="190">
        <f t="shared" si="47"/>
        <v>0</v>
      </c>
      <c r="J143" s="190">
        <f t="shared" si="47"/>
        <v>0</v>
      </c>
      <c r="K143" s="190">
        <f t="shared" si="47"/>
        <v>0</v>
      </c>
      <c r="L143" s="190">
        <f t="shared" si="47"/>
        <v>0</v>
      </c>
      <c r="M143" s="190">
        <f t="shared" si="47"/>
        <v>0</v>
      </c>
      <c r="N143" s="190">
        <f t="shared" si="47"/>
        <v>0</v>
      </c>
      <c r="O143" s="190">
        <f t="shared" si="47"/>
        <v>0</v>
      </c>
      <c r="P143" s="190">
        <f t="shared" si="47"/>
        <v>0</v>
      </c>
      <c r="Q143" s="516">
        <f>SUM(E143:P143)</f>
        <v>0</v>
      </c>
    </row>
    <row r="144" spans="2:21">
      <c r="B144" s="1159"/>
      <c r="C144" s="84" t="s">
        <v>81</v>
      </c>
      <c r="D144" s="85" t="s">
        <v>108</v>
      </c>
      <c r="E144" s="189">
        <f t="shared" ref="E144:P144" si="48">E112*$L$169</f>
        <v>0</v>
      </c>
      <c r="F144" s="189">
        <f t="shared" si="48"/>
        <v>0</v>
      </c>
      <c r="G144" s="189">
        <f t="shared" si="48"/>
        <v>0</v>
      </c>
      <c r="H144" s="189">
        <f t="shared" si="48"/>
        <v>0</v>
      </c>
      <c r="I144" s="189">
        <f t="shared" si="48"/>
        <v>0</v>
      </c>
      <c r="J144" s="189">
        <f t="shared" si="48"/>
        <v>0</v>
      </c>
      <c r="K144" s="189">
        <f t="shared" si="48"/>
        <v>0</v>
      </c>
      <c r="L144" s="189">
        <f t="shared" si="48"/>
        <v>0</v>
      </c>
      <c r="M144" s="189">
        <f t="shared" si="48"/>
        <v>0</v>
      </c>
      <c r="N144" s="189">
        <f t="shared" si="48"/>
        <v>0</v>
      </c>
      <c r="O144" s="189">
        <f t="shared" si="48"/>
        <v>0</v>
      </c>
      <c r="P144" s="189">
        <f t="shared" si="48"/>
        <v>0</v>
      </c>
      <c r="Q144" s="515">
        <f t="shared" si="41"/>
        <v>0</v>
      </c>
    </row>
    <row r="145" spans="2:18">
      <c r="B145" s="1146" t="s">
        <v>107</v>
      </c>
      <c r="C145" s="75" t="s">
        <v>83</v>
      </c>
      <c r="D145" s="76" t="s">
        <v>108</v>
      </c>
      <c r="E145" s="188">
        <f t="shared" ref="E145:P145" si="49">IF($M$169="",0,E113*$M$169)</f>
        <v>0</v>
      </c>
      <c r="F145" s="188">
        <f t="shared" si="49"/>
        <v>0</v>
      </c>
      <c r="G145" s="188">
        <f t="shared" si="49"/>
        <v>0</v>
      </c>
      <c r="H145" s="188">
        <f t="shared" si="49"/>
        <v>0</v>
      </c>
      <c r="I145" s="188">
        <f t="shared" si="49"/>
        <v>0</v>
      </c>
      <c r="J145" s="188">
        <f t="shared" si="49"/>
        <v>0</v>
      </c>
      <c r="K145" s="188">
        <f t="shared" si="49"/>
        <v>0</v>
      </c>
      <c r="L145" s="188">
        <f t="shared" si="49"/>
        <v>0</v>
      </c>
      <c r="M145" s="188">
        <f t="shared" si="49"/>
        <v>0</v>
      </c>
      <c r="N145" s="188">
        <f t="shared" si="49"/>
        <v>0</v>
      </c>
      <c r="O145" s="188">
        <f t="shared" si="49"/>
        <v>0</v>
      </c>
      <c r="P145" s="188">
        <f t="shared" si="49"/>
        <v>0</v>
      </c>
      <c r="Q145" s="513">
        <f t="shared" si="41"/>
        <v>0</v>
      </c>
    </row>
    <row r="146" spans="2:18">
      <c r="B146" s="1147"/>
      <c r="C146" s="174" t="str">
        <f>C32</f>
        <v>その他1</v>
      </c>
      <c r="D146" s="175" t="s">
        <v>108</v>
      </c>
      <c r="E146" s="190">
        <f>IF($N$169="",0,E114*$N$169)</f>
        <v>0</v>
      </c>
      <c r="F146" s="190">
        <f t="shared" ref="F146:P146" si="50">IF($N$169="",0,F114*$N$169)</f>
        <v>0</v>
      </c>
      <c r="G146" s="190">
        <f t="shared" si="50"/>
        <v>0</v>
      </c>
      <c r="H146" s="190">
        <f t="shared" si="50"/>
        <v>0</v>
      </c>
      <c r="I146" s="190">
        <f t="shared" si="50"/>
        <v>0</v>
      </c>
      <c r="J146" s="190">
        <f t="shared" si="50"/>
        <v>0</v>
      </c>
      <c r="K146" s="190">
        <f t="shared" si="50"/>
        <v>0</v>
      </c>
      <c r="L146" s="190">
        <f t="shared" si="50"/>
        <v>0</v>
      </c>
      <c r="M146" s="190">
        <f t="shared" si="50"/>
        <v>0</v>
      </c>
      <c r="N146" s="190">
        <f t="shared" si="50"/>
        <v>0</v>
      </c>
      <c r="O146" s="190">
        <f t="shared" si="50"/>
        <v>0</v>
      </c>
      <c r="P146" s="190">
        <f t="shared" si="50"/>
        <v>0</v>
      </c>
      <c r="Q146" s="516">
        <f>SUM(E146:P146)</f>
        <v>0</v>
      </c>
    </row>
    <row r="147" spans="2:18">
      <c r="B147" s="1159"/>
      <c r="C147" s="84" t="str">
        <f>C33</f>
        <v>その他2</v>
      </c>
      <c r="D147" s="85" t="s">
        <v>108</v>
      </c>
      <c r="E147" s="189">
        <f>IF($O$169="",0,E115*$O$169)</f>
        <v>0</v>
      </c>
      <c r="F147" s="189">
        <f t="shared" ref="F147:P147" si="51">IF($O$169="",0,F115*$O$169)</f>
        <v>0</v>
      </c>
      <c r="G147" s="189">
        <f t="shared" si="51"/>
        <v>0</v>
      </c>
      <c r="H147" s="189">
        <f t="shared" si="51"/>
        <v>0</v>
      </c>
      <c r="I147" s="189">
        <f t="shared" si="51"/>
        <v>0</v>
      </c>
      <c r="J147" s="189">
        <f t="shared" si="51"/>
        <v>0</v>
      </c>
      <c r="K147" s="189">
        <f t="shared" si="51"/>
        <v>0</v>
      </c>
      <c r="L147" s="189">
        <f t="shared" si="51"/>
        <v>0</v>
      </c>
      <c r="M147" s="189">
        <f t="shared" si="51"/>
        <v>0</v>
      </c>
      <c r="N147" s="189">
        <f t="shared" si="51"/>
        <v>0</v>
      </c>
      <c r="O147" s="189">
        <f t="shared" si="51"/>
        <v>0</v>
      </c>
      <c r="P147" s="189">
        <f t="shared" si="51"/>
        <v>0</v>
      </c>
      <c r="Q147" s="515">
        <f t="shared" si="41"/>
        <v>0</v>
      </c>
    </row>
    <row r="148" spans="2:18">
      <c r="B148" s="1133" t="s">
        <v>123</v>
      </c>
      <c r="C148" s="1134"/>
      <c r="D148" s="87" t="s">
        <v>108</v>
      </c>
      <c r="E148" s="191">
        <f>SUM(E137:E147)</f>
        <v>0</v>
      </c>
      <c r="F148" s="192">
        <f t="shared" ref="F148:P148" si="52">SUM(F137:F147)</f>
        <v>0</v>
      </c>
      <c r="G148" s="193">
        <f t="shared" si="52"/>
        <v>0</v>
      </c>
      <c r="H148" s="192">
        <f t="shared" si="52"/>
        <v>0</v>
      </c>
      <c r="I148" s="192">
        <f t="shared" si="52"/>
        <v>0</v>
      </c>
      <c r="J148" s="192">
        <f t="shared" si="52"/>
        <v>0</v>
      </c>
      <c r="K148" s="192">
        <f t="shared" si="52"/>
        <v>0</v>
      </c>
      <c r="L148" s="192">
        <f t="shared" si="52"/>
        <v>0</v>
      </c>
      <c r="M148" s="192">
        <f t="shared" si="52"/>
        <v>0</v>
      </c>
      <c r="N148" s="192">
        <f t="shared" si="52"/>
        <v>0</v>
      </c>
      <c r="O148" s="192">
        <f t="shared" si="52"/>
        <v>0</v>
      </c>
      <c r="P148" s="194">
        <f t="shared" si="52"/>
        <v>0</v>
      </c>
      <c r="Q148" s="513">
        <f t="shared" si="41"/>
        <v>0</v>
      </c>
    </row>
    <row r="149" spans="2:18">
      <c r="B149" s="1241" t="s">
        <v>562</v>
      </c>
      <c r="C149" s="1242"/>
      <c r="D149" s="87" t="s">
        <v>108</v>
      </c>
      <c r="E149" s="195">
        <f>E118*$R$42+E120*$R$45+E121*$R$46</f>
        <v>0</v>
      </c>
      <c r="F149" s="195">
        <f t="shared" ref="F149:P149" si="53">F118*$R$42+F120*$R$45+F121*$R$46</f>
        <v>0</v>
      </c>
      <c r="G149" s="195">
        <f t="shared" si="53"/>
        <v>0</v>
      </c>
      <c r="H149" s="195">
        <f t="shared" si="53"/>
        <v>0</v>
      </c>
      <c r="I149" s="195">
        <f t="shared" si="53"/>
        <v>0</v>
      </c>
      <c r="J149" s="195">
        <f t="shared" si="53"/>
        <v>0</v>
      </c>
      <c r="K149" s="195">
        <f t="shared" si="53"/>
        <v>0</v>
      </c>
      <c r="L149" s="195">
        <f t="shared" si="53"/>
        <v>0</v>
      </c>
      <c r="M149" s="195">
        <f t="shared" si="53"/>
        <v>0</v>
      </c>
      <c r="N149" s="195">
        <f t="shared" si="53"/>
        <v>0</v>
      </c>
      <c r="O149" s="195">
        <f t="shared" si="53"/>
        <v>0</v>
      </c>
      <c r="P149" s="195">
        <f t="shared" si="53"/>
        <v>0</v>
      </c>
      <c r="Q149" s="513">
        <f t="shared" si="41"/>
        <v>0</v>
      </c>
    </row>
    <row r="150" spans="2:18" ht="20.25" customHeight="1">
      <c r="B150" s="1261" t="s">
        <v>137</v>
      </c>
      <c r="C150" s="970" t="s">
        <v>561</v>
      </c>
      <c r="D150" s="76" t="s">
        <v>108</v>
      </c>
      <c r="E150" s="188">
        <f>E119*$R$43</f>
        <v>0</v>
      </c>
      <c r="F150" s="188">
        <f t="shared" ref="F150:P150" si="54">F119*$R$43</f>
        <v>0</v>
      </c>
      <c r="G150" s="188">
        <f t="shared" si="54"/>
        <v>0</v>
      </c>
      <c r="H150" s="188">
        <f t="shared" si="54"/>
        <v>0</v>
      </c>
      <c r="I150" s="188">
        <f t="shared" si="54"/>
        <v>0</v>
      </c>
      <c r="J150" s="188">
        <f t="shared" si="54"/>
        <v>0</v>
      </c>
      <c r="K150" s="188">
        <f t="shared" si="54"/>
        <v>0</v>
      </c>
      <c r="L150" s="188">
        <f t="shared" si="54"/>
        <v>0</v>
      </c>
      <c r="M150" s="188">
        <f t="shared" si="54"/>
        <v>0</v>
      </c>
      <c r="N150" s="188">
        <f t="shared" si="54"/>
        <v>0</v>
      </c>
      <c r="O150" s="188">
        <f t="shared" si="54"/>
        <v>0</v>
      </c>
      <c r="P150" s="188">
        <f t="shared" si="54"/>
        <v>0</v>
      </c>
      <c r="Q150" s="513">
        <f t="shared" si="41"/>
        <v>0</v>
      </c>
    </row>
    <row r="151" spans="2:18" ht="20.25" customHeight="1">
      <c r="B151" s="1073"/>
      <c r="C151" s="971" t="s">
        <v>559</v>
      </c>
      <c r="D151" s="81" t="s">
        <v>108</v>
      </c>
      <c r="E151" s="185">
        <f>E44</f>
        <v>0</v>
      </c>
      <c r="F151" s="185">
        <f t="shared" ref="F151:P151" si="55">F44</f>
        <v>0</v>
      </c>
      <c r="G151" s="185">
        <f t="shared" si="55"/>
        <v>0</v>
      </c>
      <c r="H151" s="185">
        <f t="shared" si="55"/>
        <v>0</v>
      </c>
      <c r="I151" s="185">
        <f t="shared" si="55"/>
        <v>0</v>
      </c>
      <c r="J151" s="185">
        <f t="shared" si="55"/>
        <v>0</v>
      </c>
      <c r="K151" s="185">
        <f t="shared" si="55"/>
        <v>0</v>
      </c>
      <c r="L151" s="185">
        <f t="shared" si="55"/>
        <v>0</v>
      </c>
      <c r="M151" s="185">
        <f t="shared" si="55"/>
        <v>0</v>
      </c>
      <c r="N151" s="185">
        <f t="shared" si="55"/>
        <v>0</v>
      </c>
      <c r="O151" s="185">
        <f t="shared" si="55"/>
        <v>0</v>
      </c>
      <c r="P151" s="185">
        <f t="shared" si="55"/>
        <v>0</v>
      </c>
      <c r="Q151" s="514">
        <f t="shared" si="41"/>
        <v>0</v>
      </c>
    </row>
    <row r="152" spans="2:18" ht="20.25" customHeight="1">
      <c r="B152" s="1075"/>
      <c r="C152" s="114" t="s">
        <v>560</v>
      </c>
      <c r="D152" s="85" t="s">
        <v>108</v>
      </c>
      <c r="E152" s="189">
        <f>E150+E151</f>
        <v>0</v>
      </c>
      <c r="F152" s="189">
        <f t="shared" ref="F152:P152" si="56">F150+F151</f>
        <v>0</v>
      </c>
      <c r="G152" s="189">
        <f t="shared" si="56"/>
        <v>0</v>
      </c>
      <c r="H152" s="189">
        <f t="shared" si="56"/>
        <v>0</v>
      </c>
      <c r="I152" s="189">
        <f t="shared" si="56"/>
        <v>0</v>
      </c>
      <c r="J152" s="189">
        <f t="shared" si="56"/>
        <v>0</v>
      </c>
      <c r="K152" s="189">
        <f t="shared" si="56"/>
        <v>0</v>
      </c>
      <c r="L152" s="189">
        <f t="shared" si="56"/>
        <v>0</v>
      </c>
      <c r="M152" s="189">
        <f t="shared" si="56"/>
        <v>0</v>
      </c>
      <c r="N152" s="189">
        <f t="shared" si="56"/>
        <v>0</v>
      </c>
      <c r="O152" s="189">
        <f t="shared" si="56"/>
        <v>0</v>
      </c>
      <c r="P152" s="189">
        <f t="shared" si="56"/>
        <v>0</v>
      </c>
      <c r="Q152" s="515">
        <f t="shared" si="41"/>
        <v>0</v>
      </c>
    </row>
    <row r="153" spans="2:18" ht="20.25" customHeight="1">
      <c r="B153" s="963"/>
      <c r="C153" s="972"/>
      <c r="D153" s="175"/>
      <c r="E153" s="190"/>
      <c r="F153" s="190"/>
      <c r="G153" s="190"/>
      <c r="H153" s="190"/>
      <c r="I153" s="190"/>
      <c r="J153" s="190"/>
      <c r="K153" s="190"/>
      <c r="L153" s="190"/>
      <c r="M153" s="190"/>
      <c r="N153" s="190"/>
      <c r="O153" s="190"/>
      <c r="P153" s="190"/>
      <c r="Q153" s="516"/>
    </row>
    <row r="154" spans="2:18" ht="17.25" thickBot="1">
      <c r="B154" s="1123" t="s">
        <v>124</v>
      </c>
      <c r="C154" s="1257"/>
      <c r="D154" s="471" t="s">
        <v>108</v>
      </c>
      <c r="E154" s="517">
        <f>E148+E149</f>
        <v>0</v>
      </c>
      <c r="F154" s="517">
        <f t="shared" ref="F154:P154" si="57">F148+F149</f>
        <v>0</v>
      </c>
      <c r="G154" s="517">
        <f t="shared" si="57"/>
        <v>0</v>
      </c>
      <c r="H154" s="517">
        <f t="shared" si="57"/>
        <v>0</v>
      </c>
      <c r="I154" s="517">
        <f t="shared" si="57"/>
        <v>0</v>
      </c>
      <c r="J154" s="517">
        <f t="shared" si="57"/>
        <v>0</v>
      </c>
      <c r="K154" s="517">
        <f t="shared" si="57"/>
        <v>0</v>
      </c>
      <c r="L154" s="517">
        <f t="shared" si="57"/>
        <v>0</v>
      </c>
      <c r="M154" s="517">
        <f t="shared" si="57"/>
        <v>0</v>
      </c>
      <c r="N154" s="517">
        <f t="shared" si="57"/>
        <v>0</v>
      </c>
      <c r="O154" s="517">
        <f t="shared" si="57"/>
        <v>0</v>
      </c>
      <c r="P154" s="517">
        <f t="shared" si="57"/>
        <v>0</v>
      </c>
      <c r="Q154" s="518">
        <f t="shared" si="41"/>
        <v>0</v>
      </c>
    </row>
    <row r="155" spans="2:18">
      <c r="B155" s="68"/>
      <c r="C155" s="102"/>
      <c r="D155" s="68"/>
      <c r="E155" s="66"/>
      <c r="F155" s="68"/>
      <c r="G155" s="68"/>
      <c r="H155" s="68"/>
      <c r="I155" s="68"/>
      <c r="J155" s="68"/>
      <c r="K155" s="103"/>
      <c r="L155" s="68"/>
      <c r="M155" s="104"/>
      <c r="N155" s="104"/>
      <c r="O155" s="68"/>
      <c r="P155" s="68"/>
      <c r="Q155" s="68"/>
    </row>
    <row r="156" spans="2:18" ht="17.25" thickBot="1">
      <c r="B156" s="67" t="s">
        <v>250</v>
      </c>
      <c r="C156" s="102"/>
      <c r="D156" s="102"/>
      <c r="E156" s="68"/>
      <c r="F156" s="68"/>
      <c r="G156" s="69"/>
      <c r="H156" s="69"/>
      <c r="I156" s="69"/>
      <c r="J156" s="69"/>
      <c r="K156" s="69"/>
      <c r="L156" s="70"/>
      <c r="M156" s="71"/>
      <c r="N156" s="68"/>
      <c r="O156" s="70"/>
      <c r="P156" s="71"/>
      <c r="Q156" s="68"/>
    </row>
    <row r="157" spans="2:18">
      <c r="B157" s="116"/>
      <c r="C157" s="1224" t="s">
        <v>460</v>
      </c>
      <c r="D157" s="1281"/>
      <c r="E157" s="1233" t="s">
        <v>126</v>
      </c>
      <c r="F157" s="1233"/>
      <c r="G157" s="1285"/>
      <c r="H157" s="1287" t="s">
        <v>72</v>
      </c>
      <c r="I157" s="1285"/>
      <c r="J157" s="1287" t="s">
        <v>78</v>
      </c>
      <c r="K157" s="1233"/>
      <c r="L157" s="1285"/>
      <c r="M157" s="1288" t="s">
        <v>30</v>
      </c>
      <c r="N157" s="1211"/>
      <c r="O157" s="1072"/>
      <c r="P157" s="179"/>
      <c r="Q157" s="346"/>
    </row>
    <row r="158" spans="2:18">
      <c r="B158" s="116"/>
      <c r="C158" s="1226"/>
      <c r="D158" s="1282"/>
      <c r="E158" s="181" t="s">
        <v>66</v>
      </c>
      <c r="F158" s="182" t="s">
        <v>68</v>
      </c>
      <c r="G158" s="183" t="s">
        <v>69</v>
      </c>
      <c r="H158" s="110" t="s">
        <v>273</v>
      </c>
      <c r="I158" s="113" t="s">
        <v>127</v>
      </c>
      <c r="J158" s="111" t="s">
        <v>269</v>
      </c>
      <c r="K158" s="132" t="s">
        <v>268</v>
      </c>
      <c r="L158" s="112" t="s">
        <v>81</v>
      </c>
      <c r="M158" s="180" t="s">
        <v>83</v>
      </c>
      <c r="N158" s="132" t="str">
        <f>$C$32</f>
        <v>その他1</v>
      </c>
      <c r="O158" s="520" t="str">
        <f>$C$33</f>
        <v>その他2</v>
      </c>
      <c r="P158" s="346"/>
      <c r="Q158" s="346"/>
      <c r="R158" s="346"/>
    </row>
    <row r="159" spans="2:18">
      <c r="B159" s="116"/>
      <c r="C159" s="1283"/>
      <c r="D159" s="1284"/>
      <c r="E159" s="114" t="s">
        <v>114</v>
      </c>
      <c r="F159" s="84" t="s">
        <v>114</v>
      </c>
      <c r="G159" s="85" t="s">
        <v>114</v>
      </c>
      <c r="H159" s="114" t="s">
        <v>98</v>
      </c>
      <c r="I159" s="85" t="s">
        <v>292</v>
      </c>
      <c r="J159" s="84" t="s">
        <v>112</v>
      </c>
      <c r="K159" s="178" t="s">
        <v>270</v>
      </c>
      <c r="L159" s="85" t="s">
        <v>112</v>
      </c>
      <c r="M159" s="457" t="s">
        <v>99</v>
      </c>
      <c r="N159" s="178" t="str">
        <f>IF($D$32="","",$D$32)</f>
        <v>L1</v>
      </c>
      <c r="O159" s="521" t="str">
        <f>IF($D$33="","",$D$33)</f>
        <v>L2</v>
      </c>
      <c r="P159" s="115"/>
      <c r="Q159" s="115"/>
      <c r="R159" s="115"/>
    </row>
    <row r="160" spans="2:18">
      <c r="B160" s="116"/>
      <c r="C160" s="1188" t="s">
        <v>103</v>
      </c>
      <c r="D160" s="1280"/>
      <c r="E160" s="294">
        <f>Q51</f>
        <v>0</v>
      </c>
      <c r="F160" s="295">
        <f>Q52</f>
        <v>0</v>
      </c>
      <c r="G160" s="296">
        <f>Q53</f>
        <v>0</v>
      </c>
      <c r="H160" s="296">
        <f>Q54</f>
        <v>0</v>
      </c>
      <c r="I160" s="297">
        <f>Q55</f>
        <v>0</v>
      </c>
      <c r="J160" s="297">
        <f>Q56</f>
        <v>0</v>
      </c>
      <c r="K160" s="297">
        <f>Q57</f>
        <v>0</v>
      </c>
      <c r="L160" s="297">
        <f>Q58</f>
        <v>0</v>
      </c>
      <c r="M160" s="298">
        <f>Q59</f>
        <v>0</v>
      </c>
      <c r="N160" s="328">
        <f>Q60</f>
        <v>0</v>
      </c>
      <c r="O160" s="522"/>
      <c r="P160" s="117"/>
      <c r="Q160" s="117"/>
      <c r="R160" s="118"/>
    </row>
    <row r="161" spans="2:21">
      <c r="B161" s="116"/>
      <c r="C161" s="1230" t="s">
        <v>416</v>
      </c>
      <c r="D161" s="1286"/>
      <c r="E161" s="865">
        <f>Q61</f>
        <v>0</v>
      </c>
      <c r="F161" s="866">
        <f>Q62</f>
        <v>0</v>
      </c>
      <c r="G161" s="867">
        <f>Q63</f>
        <v>0</v>
      </c>
      <c r="H161" s="302"/>
      <c r="I161" s="302"/>
      <c r="J161" s="302"/>
      <c r="K161" s="302"/>
      <c r="L161" s="302"/>
      <c r="M161" s="302"/>
      <c r="N161" s="302"/>
      <c r="O161" s="578"/>
      <c r="P161" s="117"/>
      <c r="Q161" s="117"/>
      <c r="R161" s="118"/>
    </row>
    <row r="162" spans="2:21">
      <c r="B162" s="116"/>
      <c r="C162" s="1184" t="s">
        <v>128</v>
      </c>
      <c r="D162" s="1279"/>
      <c r="E162" s="299">
        <f>Q64</f>
        <v>0</v>
      </c>
      <c r="F162" s="300">
        <f>Q65</f>
        <v>0</v>
      </c>
      <c r="G162" s="301">
        <f>Q66</f>
        <v>0</v>
      </c>
      <c r="H162" s="302"/>
      <c r="I162" s="302"/>
      <c r="J162" s="302"/>
      <c r="K162" s="302"/>
      <c r="L162" s="302"/>
      <c r="M162" s="303"/>
      <c r="N162" s="329"/>
      <c r="O162" s="523"/>
      <c r="P162" s="117"/>
      <c r="Q162" s="117"/>
      <c r="R162" s="118"/>
    </row>
    <row r="163" spans="2:21" ht="15.95" customHeight="1">
      <c r="B163" s="116"/>
      <c r="C163" s="1184" t="s">
        <v>104</v>
      </c>
      <c r="D163" s="1279"/>
      <c r="E163" s="299">
        <f>Q72</f>
        <v>0</v>
      </c>
      <c r="F163" s="300">
        <f>Q73</f>
        <v>0</v>
      </c>
      <c r="G163" s="301">
        <f>Q74</f>
        <v>0</v>
      </c>
      <c r="H163" s="302"/>
      <c r="I163" s="302"/>
      <c r="J163" s="302"/>
      <c r="K163" s="302"/>
      <c r="L163" s="302"/>
      <c r="M163" s="303"/>
      <c r="N163" s="329"/>
      <c r="O163" s="523"/>
      <c r="P163" s="117"/>
      <c r="Q163" s="117"/>
      <c r="R163" s="118"/>
    </row>
    <row r="164" spans="2:21">
      <c r="B164" s="116"/>
      <c r="C164" s="1184" t="s">
        <v>105</v>
      </c>
      <c r="D164" s="1279"/>
      <c r="E164" s="299">
        <f>Q75</f>
        <v>0</v>
      </c>
      <c r="F164" s="300">
        <f>Q76</f>
        <v>0</v>
      </c>
      <c r="G164" s="301">
        <f>Q77</f>
        <v>0</v>
      </c>
      <c r="H164" s="302"/>
      <c r="I164" s="302"/>
      <c r="J164" s="302"/>
      <c r="K164" s="302"/>
      <c r="L164" s="302"/>
      <c r="M164" s="303"/>
      <c r="N164" s="329"/>
      <c r="O164" s="523"/>
      <c r="P164" s="117"/>
      <c r="Q164" s="117"/>
      <c r="R164" s="118"/>
    </row>
    <row r="165" spans="2:21">
      <c r="B165" s="116"/>
      <c r="C165" s="1184" t="s">
        <v>102</v>
      </c>
      <c r="D165" s="1279"/>
      <c r="E165" s="299">
        <f>Q78</f>
        <v>0</v>
      </c>
      <c r="F165" s="300">
        <f>Q79</f>
        <v>0</v>
      </c>
      <c r="G165" s="301">
        <f>Q80</f>
        <v>0</v>
      </c>
      <c r="H165" s="301">
        <f>Q81</f>
        <v>0</v>
      </c>
      <c r="I165" s="304">
        <f>Q82</f>
        <v>0</v>
      </c>
      <c r="J165" s="304">
        <f>Q83</f>
        <v>0</v>
      </c>
      <c r="K165" s="304">
        <f>Q84</f>
        <v>0</v>
      </c>
      <c r="L165" s="304">
        <f>Q85</f>
        <v>0</v>
      </c>
      <c r="M165" s="332"/>
      <c r="N165" s="331"/>
      <c r="O165" s="524">
        <f>Q86</f>
        <v>0</v>
      </c>
      <c r="P165" s="117"/>
      <c r="Q165" s="117"/>
      <c r="R165" s="118"/>
    </row>
    <row r="166" spans="2:21">
      <c r="B166" s="116"/>
      <c r="C166" s="1184" t="s">
        <v>106</v>
      </c>
      <c r="D166" s="1279"/>
      <c r="E166" s="299">
        <f>Q87</f>
        <v>0</v>
      </c>
      <c r="F166" s="300">
        <f>Q88</f>
        <v>0</v>
      </c>
      <c r="G166" s="301">
        <f>Q89</f>
        <v>0</v>
      </c>
      <c r="H166" s="333"/>
      <c r="I166" s="333"/>
      <c r="J166" s="333"/>
      <c r="K166" s="333"/>
      <c r="L166" s="333"/>
      <c r="M166" s="332"/>
      <c r="N166" s="334"/>
      <c r="O166" s="523"/>
      <c r="P166" s="117"/>
      <c r="Q166" s="117"/>
      <c r="R166" s="118"/>
    </row>
    <row r="167" spans="2:21">
      <c r="B167" s="116"/>
      <c r="C167" s="1186" t="s">
        <v>107</v>
      </c>
      <c r="D167" s="1271"/>
      <c r="E167" s="305">
        <f>Q90</f>
        <v>0</v>
      </c>
      <c r="F167" s="306">
        <f>Q91</f>
        <v>0</v>
      </c>
      <c r="G167" s="307">
        <f>Q92</f>
        <v>0</v>
      </c>
      <c r="H167" s="307">
        <f>Q93</f>
        <v>0</v>
      </c>
      <c r="I167" s="307">
        <f>Q94</f>
        <v>0</v>
      </c>
      <c r="J167" s="335"/>
      <c r="K167" s="335"/>
      <c r="L167" s="335"/>
      <c r="M167" s="336"/>
      <c r="N167" s="337"/>
      <c r="O167" s="525"/>
      <c r="P167" s="117"/>
      <c r="Q167" s="117"/>
      <c r="R167" s="118"/>
    </row>
    <row r="168" spans="2:21">
      <c r="B168" s="116"/>
      <c r="C168" s="1272" t="s">
        <v>44</v>
      </c>
      <c r="D168" s="1273"/>
      <c r="E168" s="308">
        <f t="shared" ref="E168:N168" si="58">SUM(E160:E167)</f>
        <v>0</v>
      </c>
      <c r="F168" s="309">
        <f t="shared" si="58"/>
        <v>0</v>
      </c>
      <c r="G168" s="309">
        <f t="shared" si="58"/>
        <v>0</v>
      </c>
      <c r="H168" s="309">
        <f t="shared" si="58"/>
        <v>0</v>
      </c>
      <c r="I168" s="310">
        <f t="shared" si="58"/>
        <v>0</v>
      </c>
      <c r="J168" s="310">
        <f t="shared" si="58"/>
        <v>0</v>
      </c>
      <c r="K168" s="310">
        <f>SUM(K160:K167)</f>
        <v>0</v>
      </c>
      <c r="L168" s="310">
        <f t="shared" si="58"/>
        <v>0</v>
      </c>
      <c r="M168" s="310">
        <f t="shared" si="58"/>
        <v>0</v>
      </c>
      <c r="N168" s="330">
        <f t="shared" si="58"/>
        <v>0</v>
      </c>
      <c r="O168" s="526">
        <f>SUM(O160:O167)</f>
        <v>0</v>
      </c>
      <c r="P168" s="95"/>
      <c r="Q168" s="95"/>
      <c r="R168" s="95"/>
    </row>
    <row r="169" spans="2:21">
      <c r="B169" s="519"/>
      <c r="C169" s="1274" t="s">
        <v>129</v>
      </c>
      <c r="D169" s="1275"/>
      <c r="E169" s="815">
        <f>+R16</f>
        <v>9.7599999999999996E-3</v>
      </c>
      <c r="F169" s="816">
        <f>R17</f>
        <v>9.9699999999999997E-3</v>
      </c>
      <c r="G169" s="817">
        <f>R18</f>
        <v>9.2800000000000001E-3</v>
      </c>
      <c r="H169" s="817">
        <f>+R24</f>
        <v>4.4999999999999998E-2</v>
      </c>
      <c r="I169" s="817">
        <f>R25</f>
        <v>5.0799999999999998E-2</v>
      </c>
      <c r="J169" s="817">
        <f>+R27</f>
        <v>3.9100000000000003E-2</v>
      </c>
      <c r="K169" s="817">
        <f>R28</f>
        <v>3.7700000000000004E-2</v>
      </c>
      <c r="L169" s="817">
        <f>R29</f>
        <v>3.6700000000000003E-2</v>
      </c>
      <c r="M169" s="818" t="str">
        <f>IF(R31="","",R31)</f>
        <v/>
      </c>
      <c r="N169" s="819" t="str">
        <f>IF(R32="","",R32)</f>
        <v/>
      </c>
      <c r="O169" s="820" t="str">
        <f>IF(R33="","",R33)</f>
        <v/>
      </c>
      <c r="P169" s="68"/>
      <c r="Q169" s="68"/>
      <c r="R169" s="68"/>
    </row>
    <row r="170" spans="2:21" ht="17.25" thickBot="1">
      <c r="B170" s="519"/>
      <c r="C170" s="1276"/>
      <c r="D170" s="1277"/>
      <c r="E170" s="527" t="s">
        <v>67</v>
      </c>
      <c r="F170" s="528" t="s">
        <v>67</v>
      </c>
      <c r="G170" s="528" t="s">
        <v>67</v>
      </c>
      <c r="H170" s="528" t="s">
        <v>74</v>
      </c>
      <c r="I170" s="528" t="s">
        <v>76</v>
      </c>
      <c r="J170" s="528" t="s">
        <v>80</v>
      </c>
      <c r="K170" s="528" t="s">
        <v>80</v>
      </c>
      <c r="L170" s="528" t="s">
        <v>80</v>
      </c>
      <c r="M170" s="528" t="s">
        <v>85</v>
      </c>
      <c r="N170" s="821" t="str">
        <f>IF(S32="","",S32)</f>
        <v/>
      </c>
      <c r="O170" s="822" t="str">
        <f>IF(S33="","",S33)</f>
        <v/>
      </c>
      <c r="P170" s="119"/>
      <c r="Q170" s="119"/>
      <c r="R170" s="119"/>
    </row>
    <row r="171" spans="2:21" ht="17.25" customHeight="1" thickBot="1">
      <c r="B171" s="67" t="s">
        <v>251</v>
      </c>
      <c r="C171" s="102"/>
      <c r="D171" s="102"/>
      <c r="E171" s="68"/>
      <c r="F171" s="68"/>
      <c r="G171" s="69"/>
      <c r="H171" s="69"/>
      <c r="I171" s="69"/>
      <c r="J171" s="69"/>
      <c r="K171" s="69"/>
      <c r="L171" s="70"/>
      <c r="M171" s="71"/>
      <c r="N171" s="68"/>
      <c r="O171" s="70"/>
      <c r="P171" s="960">
        <f>事業報告書!$J$10</f>
        <v>0</v>
      </c>
      <c r="Q171" s="68"/>
      <c r="U171" s="721"/>
    </row>
    <row r="172" spans="2:21" ht="17.25" customHeight="1">
      <c r="B172" s="116"/>
      <c r="C172" s="1214" t="s">
        <v>460</v>
      </c>
      <c r="D172" s="1215"/>
      <c r="E172" s="1220" t="s">
        <v>126</v>
      </c>
      <c r="F172" s="1209"/>
      <c r="G172" s="1221"/>
      <c r="H172" s="1208" t="s">
        <v>72</v>
      </c>
      <c r="I172" s="1278"/>
      <c r="J172" s="1220" t="s">
        <v>78</v>
      </c>
      <c r="K172" s="1209"/>
      <c r="L172" s="1221"/>
      <c r="M172" s="1208" t="s">
        <v>30</v>
      </c>
      <c r="N172" s="1209"/>
      <c r="O172" s="1221"/>
      <c r="P172" s="1269" t="s">
        <v>262</v>
      </c>
    </row>
    <row r="173" spans="2:21" ht="16.5" customHeight="1">
      <c r="B173" s="116"/>
      <c r="C173" s="1216"/>
      <c r="D173" s="1217"/>
      <c r="E173" s="181" t="s">
        <v>66</v>
      </c>
      <c r="F173" s="182" t="s">
        <v>68</v>
      </c>
      <c r="G173" s="588" t="s">
        <v>69</v>
      </c>
      <c r="H173" s="599" t="s">
        <v>273</v>
      </c>
      <c r="I173" s="600" t="s">
        <v>75</v>
      </c>
      <c r="J173" s="110" t="s">
        <v>269</v>
      </c>
      <c r="K173" s="111" t="s">
        <v>268</v>
      </c>
      <c r="L173" s="132" t="s">
        <v>81</v>
      </c>
      <c r="M173" s="599" t="s">
        <v>83</v>
      </c>
      <c r="N173" s="111" t="str">
        <f>$C$32</f>
        <v>その他1</v>
      </c>
      <c r="O173" s="707" t="str">
        <f>$C$33</f>
        <v>その他2</v>
      </c>
      <c r="P173" s="1270"/>
    </row>
    <row r="174" spans="2:21" ht="17.25" customHeight="1" thickBot="1">
      <c r="B174" s="116"/>
      <c r="C174" s="1218"/>
      <c r="D174" s="1219"/>
      <c r="E174" s="583" t="s">
        <v>130</v>
      </c>
      <c r="F174" s="481" t="s">
        <v>130</v>
      </c>
      <c r="G174" s="589" t="s">
        <v>130</v>
      </c>
      <c r="H174" s="601" t="s">
        <v>130</v>
      </c>
      <c r="I174" s="579" t="s">
        <v>130</v>
      </c>
      <c r="J174" s="583" t="s">
        <v>130</v>
      </c>
      <c r="K174" s="481" t="s">
        <v>108</v>
      </c>
      <c r="L174" s="589" t="s">
        <v>130</v>
      </c>
      <c r="M174" s="601" t="s">
        <v>130</v>
      </c>
      <c r="N174" s="481" t="s">
        <v>130</v>
      </c>
      <c r="O174" s="589" t="s">
        <v>108</v>
      </c>
      <c r="P174" s="709" t="s">
        <v>130</v>
      </c>
    </row>
    <row r="175" spans="2:21" ht="16.5" customHeight="1">
      <c r="B175" s="116"/>
      <c r="C175" s="1222" t="s">
        <v>103</v>
      </c>
      <c r="D175" s="1223"/>
      <c r="E175" s="679">
        <f>+E160*E$169</f>
        <v>0</v>
      </c>
      <c r="F175" s="677">
        <f>+F160*F$169</f>
        <v>0</v>
      </c>
      <c r="G175" s="684">
        <f>+G160*G$169</f>
        <v>0</v>
      </c>
      <c r="H175" s="692">
        <f>+H160*$H$169</f>
        <v>0</v>
      </c>
      <c r="I175" s="693">
        <f>+I160/$K$13*$I$169</f>
        <v>0</v>
      </c>
      <c r="J175" s="689">
        <f>+J160*$J$169</f>
        <v>0</v>
      </c>
      <c r="K175" s="678">
        <f>+K160*$K$169</f>
        <v>0</v>
      </c>
      <c r="L175" s="701">
        <f>+L160*$L$169</f>
        <v>0</v>
      </c>
      <c r="M175" s="704">
        <f>IF($M$169="",0,+M160*$M$169)</f>
        <v>0</v>
      </c>
      <c r="N175" s="677">
        <f>IF($N$169="",0,+N160*$N$169)</f>
        <v>0</v>
      </c>
      <c r="O175" s="708"/>
      <c r="P175" s="710">
        <f t="shared" ref="P175:P185" si="59">SUM(E175:O175)</f>
        <v>0</v>
      </c>
    </row>
    <row r="176" spans="2:21" ht="16.5" customHeight="1">
      <c r="B176" s="116"/>
      <c r="C176" s="1230" t="s">
        <v>417</v>
      </c>
      <c r="D176" s="1231"/>
      <c r="E176" s="679">
        <f t="shared" ref="E176:E182" si="60">+E161*E$169</f>
        <v>0</v>
      </c>
      <c r="F176" s="679">
        <f t="shared" ref="F176:G176" si="61">+F161*F$169</f>
        <v>0</v>
      </c>
      <c r="G176" s="679">
        <f t="shared" si="61"/>
        <v>0</v>
      </c>
      <c r="H176" s="694"/>
      <c r="I176" s="681"/>
      <c r="J176" s="694"/>
      <c r="K176" s="671"/>
      <c r="L176" s="681"/>
      <c r="M176" s="694"/>
      <c r="N176" s="681"/>
      <c r="O176" s="708"/>
      <c r="P176" s="710">
        <f>SUM(E176:O176)</f>
        <v>0</v>
      </c>
    </row>
    <row r="177" spans="2:18" ht="16.5" customHeight="1">
      <c r="B177" s="116"/>
      <c r="C177" s="1176" t="s">
        <v>128</v>
      </c>
      <c r="D177" s="1177"/>
      <c r="E177" s="680">
        <f t="shared" si="60"/>
        <v>0</v>
      </c>
      <c r="F177" s="669">
        <f t="shared" ref="F177:G182" si="62">+F162*F$169</f>
        <v>0</v>
      </c>
      <c r="G177" s="685">
        <f t="shared" si="62"/>
        <v>0</v>
      </c>
      <c r="H177" s="694"/>
      <c r="I177" s="695"/>
      <c r="J177" s="681"/>
      <c r="K177" s="671"/>
      <c r="L177" s="686"/>
      <c r="M177" s="694"/>
      <c r="N177" s="671"/>
      <c r="O177" s="686"/>
      <c r="P177" s="711">
        <f t="shared" si="59"/>
        <v>0</v>
      </c>
    </row>
    <row r="178" spans="2:18" ht="16.5" customHeight="1">
      <c r="B178" s="116"/>
      <c r="C178" s="1176" t="s">
        <v>104</v>
      </c>
      <c r="D178" s="1177"/>
      <c r="E178" s="680">
        <f t="shared" si="60"/>
        <v>0</v>
      </c>
      <c r="F178" s="669">
        <f t="shared" si="62"/>
        <v>0</v>
      </c>
      <c r="G178" s="685">
        <f t="shared" si="62"/>
        <v>0</v>
      </c>
      <c r="H178" s="694"/>
      <c r="I178" s="695"/>
      <c r="J178" s="681"/>
      <c r="K178" s="671"/>
      <c r="L178" s="686"/>
      <c r="M178" s="694"/>
      <c r="N178" s="671"/>
      <c r="O178" s="686"/>
      <c r="P178" s="711">
        <f t="shared" si="59"/>
        <v>0</v>
      </c>
    </row>
    <row r="179" spans="2:18" ht="16.5" customHeight="1">
      <c r="B179" s="116"/>
      <c r="C179" s="1176" t="s">
        <v>105</v>
      </c>
      <c r="D179" s="1177"/>
      <c r="E179" s="680">
        <f t="shared" si="60"/>
        <v>0</v>
      </c>
      <c r="F179" s="669">
        <f t="shared" si="62"/>
        <v>0</v>
      </c>
      <c r="G179" s="685">
        <f t="shared" si="62"/>
        <v>0</v>
      </c>
      <c r="H179" s="694"/>
      <c r="I179" s="695"/>
      <c r="J179" s="681"/>
      <c r="K179" s="671"/>
      <c r="L179" s="686"/>
      <c r="M179" s="694"/>
      <c r="N179" s="671"/>
      <c r="O179" s="686"/>
      <c r="P179" s="711">
        <f t="shared" si="59"/>
        <v>0</v>
      </c>
    </row>
    <row r="180" spans="2:18" ht="16.5" customHeight="1">
      <c r="B180" s="116"/>
      <c r="C180" s="1176" t="s">
        <v>102</v>
      </c>
      <c r="D180" s="1177"/>
      <c r="E180" s="680">
        <f t="shared" si="60"/>
        <v>0</v>
      </c>
      <c r="F180" s="669">
        <f t="shared" si="62"/>
        <v>0</v>
      </c>
      <c r="G180" s="685">
        <f t="shared" si="62"/>
        <v>0</v>
      </c>
      <c r="H180" s="696">
        <f>+H165*$H$169</f>
        <v>0</v>
      </c>
      <c r="I180" s="697">
        <f>+I165/$K$13*$I$169</f>
        <v>0</v>
      </c>
      <c r="J180" s="690">
        <f>+J165*$J$169</f>
        <v>0</v>
      </c>
      <c r="K180" s="670">
        <f>+K165*$K$169</f>
        <v>0</v>
      </c>
      <c r="L180" s="702">
        <f>+L165*$L$169</f>
        <v>0</v>
      </c>
      <c r="M180" s="694"/>
      <c r="N180" s="672"/>
      <c r="O180" s="685">
        <f>IF($O$169="",0,+O165*$O$169)</f>
        <v>0</v>
      </c>
      <c r="P180" s="711">
        <f t="shared" si="59"/>
        <v>0</v>
      </c>
    </row>
    <row r="181" spans="2:18" ht="16.5" customHeight="1">
      <c r="B181" s="116"/>
      <c r="C181" s="1176" t="s">
        <v>106</v>
      </c>
      <c r="D181" s="1177"/>
      <c r="E181" s="680">
        <f t="shared" si="60"/>
        <v>0</v>
      </c>
      <c r="F181" s="669">
        <f t="shared" si="62"/>
        <v>0</v>
      </c>
      <c r="G181" s="685">
        <f t="shared" si="62"/>
        <v>0</v>
      </c>
      <c r="H181" s="694"/>
      <c r="I181" s="695"/>
      <c r="J181" s="681"/>
      <c r="K181" s="671"/>
      <c r="L181" s="686"/>
      <c r="M181" s="694"/>
      <c r="N181" s="671"/>
      <c r="O181" s="686"/>
      <c r="P181" s="711">
        <f t="shared" si="59"/>
        <v>0</v>
      </c>
    </row>
    <row r="182" spans="2:18" ht="16.5" customHeight="1">
      <c r="B182" s="116"/>
      <c r="C182" s="1176" t="s">
        <v>107</v>
      </c>
      <c r="D182" s="1177"/>
      <c r="E182" s="680">
        <f t="shared" si="60"/>
        <v>0</v>
      </c>
      <c r="F182" s="669">
        <f t="shared" si="62"/>
        <v>0</v>
      </c>
      <c r="G182" s="685">
        <f t="shared" si="62"/>
        <v>0</v>
      </c>
      <c r="H182" s="696">
        <f>+H167*$H$169</f>
        <v>0</v>
      </c>
      <c r="I182" s="697">
        <f>+I167/$K$13*$I$169</f>
        <v>0</v>
      </c>
      <c r="J182" s="681"/>
      <c r="K182" s="671"/>
      <c r="L182" s="686"/>
      <c r="M182" s="694"/>
      <c r="N182" s="671"/>
      <c r="O182" s="686"/>
      <c r="P182" s="711">
        <f t="shared" si="59"/>
        <v>0</v>
      </c>
    </row>
    <row r="183" spans="2:18" ht="16.5" customHeight="1">
      <c r="B183" s="116"/>
      <c r="C183" s="1267" t="s">
        <v>340</v>
      </c>
      <c r="D183" s="1268"/>
      <c r="E183" s="680">
        <f t="shared" ref="E183:P183" si="63">SUM(E175:E182)</f>
        <v>0</v>
      </c>
      <c r="F183" s="669">
        <f t="shared" si="63"/>
        <v>0</v>
      </c>
      <c r="G183" s="685">
        <f t="shared" si="63"/>
        <v>0</v>
      </c>
      <c r="H183" s="696">
        <f t="shared" si="63"/>
        <v>0</v>
      </c>
      <c r="I183" s="697">
        <f t="shared" si="63"/>
        <v>0</v>
      </c>
      <c r="J183" s="680">
        <f t="shared" si="63"/>
        <v>0</v>
      </c>
      <c r="K183" s="669">
        <f t="shared" si="63"/>
        <v>0</v>
      </c>
      <c r="L183" s="685">
        <f t="shared" si="63"/>
        <v>0</v>
      </c>
      <c r="M183" s="698">
        <f t="shared" si="63"/>
        <v>0</v>
      </c>
      <c r="N183" s="669">
        <f t="shared" si="63"/>
        <v>0</v>
      </c>
      <c r="O183" s="685">
        <f>SUM(O175:O182)</f>
        <v>0</v>
      </c>
      <c r="P183" s="711">
        <f t="shared" si="63"/>
        <v>0</v>
      </c>
    </row>
    <row r="184" spans="2:18" ht="16.5" customHeight="1">
      <c r="B184" s="116"/>
      <c r="C184" s="1176" t="s">
        <v>131</v>
      </c>
      <c r="D184" s="1177"/>
      <c r="E184" s="681"/>
      <c r="F184" s="671"/>
      <c r="G184" s="686"/>
      <c r="H184" s="694"/>
      <c r="I184" s="695"/>
      <c r="J184" s="681"/>
      <c r="K184" s="671"/>
      <c r="L184" s="686"/>
      <c r="M184" s="694"/>
      <c r="N184" s="671"/>
      <c r="O184" s="686"/>
      <c r="P184" s="711">
        <f t="shared" si="59"/>
        <v>0</v>
      </c>
      <c r="R184" s="98"/>
    </row>
    <row r="185" spans="2:18" ht="16.5" customHeight="1">
      <c r="B185" s="116"/>
      <c r="C185" s="1176" t="s">
        <v>132</v>
      </c>
      <c r="D185" s="1177"/>
      <c r="E185" s="682"/>
      <c r="F185" s="674"/>
      <c r="G185" s="687"/>
      <c r="H185" s="698">
        <f>Q67*H$169</f>
        <v>0</v>
      </c>
      <c r="I185" s="699">
        <f>Q68/$K$13*I$169</f>
        <v>0</v>
      </c>
      <c r="J185" s="680">
        <f>Q69*J$169</f>
        <v>0</v>
      </c>
      <c r="K185" s="669">
        <f>Q70*K$169</f>
        <v>0</v>
      </c>
      <c r="L185" s="685">
        <f>Q71*L$169</f>
        <v>0</v>
      </c>
      <c r="M185" s="706"/>
      <c r="N185" s="674"/>
      <c r="O185" s="687"/>
      <c r="P185" s="711">
        <f t="shared" si="59"/>
        <v>0</v>
      </c>
      <c r="R185" s="98"/>
    </row>
    <row r="186" spans="2:18" ht="17.25" customHeight="1" thickBot="1">
      <c r="B186" s="116"/>
      <c r="C186" s="1262" t="s">
        <v>44</v>
      </c>
      <c r="D186" s="1263"/>
      <c r="E186" s="683">
        <f>E183+E184+E185</f>
        <v>0</v>
      </c>
      <c r="F186" s="675">
        <f t="shared" ref="F186:P186" si="64">F183+F184+F185</f>
        <v>0</v>
      </c>
      <c r="G186" s="688">
        <f t="shared" si="64"/>
        <v>0</v>
      </c>
      <c r="H186" s="700">
        <f t="shared" si="64"/>
        <v>0</v>
      </c>
      <c r="I186" s="676">
        <f t="shared" si="64"/>
        <v>0</v>
      </c>
      <c r="J186" s="683">
        <f t="shared" si="64"/>
        <v>0</v>
      </c>
      <c r="K186" s="675">
        <f t="shared" si="64"/>
        <v>0</v>
      </c>
      <c r="L186" s="688">
        <f t="shared" si="64"/>
        <v>0</v>
      </c>
      <c r="M186" s="700">
        <f t="shared" si="64"/>
        <v>0</v>
      </c>
      <c r="N186" s="675">
        <f t="shared" si="64"/>
        <v>0</v>
      </c>
      <c r="O186" s="688">
        <f t="shared" si="64"/>
        <v>0</v>
      </c>
      <c r="P186" s="712">
        <f t="shared" si="64"/>
        <v>0</v>
      </c>
      <c r="R186" s="74"/>
    </row>
    <row r="187" spans="2:18" ht="16.5" customHeight="1">
      <c r="B187" s="102"/>
      <c r="C187" s="68"/>
      <c r="D187" s="102"/>
      <c r="E187" s="68"/>
      <c r="F187" s="68"/>
      <c r="G187" s="69"/>
      <c r="H187" s="69"/>
      <c r="I187" s="69"/>
      <c r="J187" s="69"/>
      <c r="K187" s="69"/>
      <c r="L187" s="70"/>
      <c r="M187" s="71"/>
      <c r="N187" s="68"/>
      <c r="O187" s="70"/>
      <c r="P187" s="71"/>
      <c r="Q187" s="68"/>
    </row>
    <row r="188" spans="2:18" ht="17.25" customHeight="1" thickBot="1">
      <c r="B188" s="67" t="s">
        <v>252</v>
      </c>
      <c r="C188" s="68"/>
      <c r="D188" s="102"/>
      <c r="E188" s="68"/>
      <c r="F188" s="68"/>
      <c r="G188" s="69"/>
      <c r="H188" s="69"/>
      <c r="I188" s="69"/>
      <c r="J188" s="69"/>
      <c r="K188" s="69"/>
      <c r="L188" s="70"/>
      <c r="M188" s="71"/>
      <c r="N188" s="68"/>
      <c r="O188" s="70"/>
      <c r="P188" s="71"/>
      <c r="Q188" s="68"/>
    </row>
    <row r="189" spans="2:18" ht="15" customHeight="1">
      <c r="B189" s="1143"/>
      <c r="C189" s="1144"/>
      <c r="D189" s="1145"/>
      <c r="E189" s="506" t="str">
        <f>E136</f>
        <v>４月</v>
      </c>
      <c r="F189" s="506" t="str">
        <f t="shared" ref="F189:P189" si="65">F136</f>
        <v>５月</v>
      </c>
      <c r="G189" s="506" t="str">
        <f t="shared" si="65"/>
        <v>６月</v>
      </c>
      <c r="H189" s="506" t="str">
        <f t="shared" si="65"/>
        <v>７月</v>
      </c>
      <c r="I189" s="506" t="str">
        <f t="shared" si="65"/>
        <v>８月</v>
      </c>
      <c r="J189" s="506" t="str">
        <f t="shared" si="65"/>
        <v>９月</v>
      </c>
      <c r="K189" s="506" t="str">
        <f t="shared" si="65"/>
        <v>１０月</v>
      </c>
      <c r="L189" s="506" t="str">
        <f t="shared" si="65"/>
        <v>１１月</v>
      </c>
      <c r="M189" s="506" t="str">
        <f t="shared" si="65"/>
        <v>１２月</v>
      </c>
      <c r="N189" s="506" t="str">
        <f t="shared" si="65"/>
        <v>１月</v>
      </c>
      <c r="O189" s="506" t="str">
        <f t="shared" si="65"/>
        <v>２月</v>
      </c>
      <c r="P189" s="506" t="str">
        <f t="shared" si="65"/>
        <v>３月</v>
      </c>
      <c r="Q189" s="486" t="s">
        <v>44</v>
      </c>
    </row>
    <row r="190" spans="2:18" ht="15" customHeight="1">
      <c r="B190" s="1146" t="s">
        <v>97</v>
      </c>
      <c r="C190" s="75" t="s">
        <v>66</v>
      </c>
      <c r="D190" s="76" t="s">
        <v>130</v>
      </c>
      <c r="E190" s="315">
        <f t="shared" ref="E190:P190" si="66">$E$169*E$51</f>
        <v>0</v>
      </c>
      <c r="F190" s="315">
        <f t="shared" si="66"/>
        <v>0</v>
      </c>
      <c r="G190" s="315">
        <f t="shared" si="66"/>
        <v>0</v>
      </c>
      <c r="H190" s="315">
        <f t="shared" si="66"/>
        <v>0</v>
      </c>
      <c r="I190" s="315">
        <f t="shared" si="66"/>
        <v>0</v>
      </c>
      <c r="J190" s="315">
        <f t="shared" si="66"/>
        <v>0</v>
      </c>
      <c r="K190" s="315">
        <f t="shared" si="66"/>
        <v>0</v>
      </c>
      <c r="L190" s="315">
        <f t="shared" si="66"/>
        <v>0</v>
      </c>
      <c r="M190" s="315">
        <f t="shared" si="66"/>
        <v>0</v>
      </c>
      <c r="N190" s="315">
        <f t="shared" si="66"/>
        <v>0</v>
      </c>
      <c r="O190" s="315">
        <f t="shared" si="66"/>
        <v>0</v>
      </c>
      <c r="P190" s="315">
        <f t="shared" si="66"/>
        <v>0</v>
      </c>
      <c r="Q190" s="529">
        <f t="shared" ref="Q190:Q237" si="67">SUM(E190:P190)</f>
        <v>0</v>
      </c>
    </row>
    <row r="191" spans="2:18" ht="15" customHeight="1">
      <c r="B191" s="1147"/>
      <c r="C191" s="80" t="s">
        <v>68</v>
      </c>
      <c r="D191" s="81" t="s">
        <v>130</v>
      </c>
      <c r="E191" s="316">
        <f t="shared" ref="E191:P191" si="68">$F$169*E52</f>
        <v>0</v>
      </c>
      <c r="F191" s="317">
        <f t="shared" si="68"/>
        <v>0</v>
      </c>
      <c r="G191" s="317">
        <f t="shared" si="68"/>
        <v>0</v>
      </c>
      <c r="H191" s="317">
        <f t="shared" si="68"/>
        <v>0</v>
      </c>
      <c r="I191" s="317">
        <f t="shared" si="68"/>
        <v>0</v>
      </c>
      <c r="J191" s="317">
        <f t="shared" si="68"/>
        <v>0</v>
      </c>
      <c r="K191" s="317">
        <f t="shared" si="68"/>
        <v>0</v>
      </c>
      <c r="L191" s="317">
        <f t="shared" si="68"/>
        <v>0</v>
      </c>
      <c r="M191" s="317">
        <f t="shared" si="68"/>
        <v>0</v>
      </c>
      <c r="N191" s="317">
        <f t="shared" si="68"/>
        <v>0</v>
      </c>
      <c r="O191" s="317">
        <f t="shared" si="68"/>
        <v>0</v>
      </c>
      <c r="P191" s="318">
        <f t="shared" si="68"/>
        <v>0</v>
      </c>
      <c r="Q191" s="530">
        <f t="shared" si="67"/>
        <v>0</v>
      </c>
    </row>
    <row r="192" spans="2:18" ht="15" customHeight="1">
      <c r="B192" s="1147"/>
      <c r="C192" s="80" t="s">
        <v>69</v>
      </c>
      <c r="D192" s="81" t="s">
        <v>130</v>
      </c>
      <c r="E192" s="319">
        <f t="shared" ref="E192:P192" si="69">$G$169*E53</f>
        <v>0</v>
      </c>
      <c r="F192" s="319">
        <f t="shared" si="69"/>
        <v>0</v>
      </c>
      <c r="G192" s="319">
        <f t="shared" si="69"/>
        <v>0</v>
      </c>
      <c r="H192" s="319">
        <f t="shared" si="69"/>
        <v>0</v>
      </c>
      <c r="I192" s="319">
        <f t="shared" si="69"/>
        <v>0</v>
      </c>
      <c r="J192" s="319">
        <f t="shared" si="69"/>
        <v>0</v>
      </c>
      <c r="K192" s="319">
        <f t="shared" si="69"/>
        <v>0</v>
      </c>
      <c r="L192" s="319">
        <f t="shared" si="69"/>
        <v>0</v>
      </c>
      <c r="M192" s="319">
        <f t="shared" si="69"/>
        <v>0</v>
      </c>
      <c r="N192" s="319">
        <f t="shared" si="69"/>
        <v>0</v>
      </c>
      <c r="O192" s="319">
        <f t="shared" si="69"/>
        <v>0</v>
      </c>
      <c r="P192" s="319">
        <f t="shared" si="69"/>
        <v>0</v>
      </c>
      <c r="Q192" s="530">
        <f t="shared" si="67"/>
        <v>0</v>
      </c>
    </row>
    <row r="193" spans="2:17" ht="15" customHeight="1">
      <c r="B193" s="1147"/>
      <c r="C193" s="80" t="s">
        <v>273</v>
      </c>
      <c r="D193" s="81" t="s">
        <v>130</v>
      </c>
      <c r="E193" s="316">
        <f t="shared" ref="E193:P193" si="70">$H$169*E54</f>
        <v>0</v>
      </c>
      <c r="F193" s="317">
        <f t="shared" si="70"/>
        <v>0</v>
      </c>
      <c r="G193" s="317">
        <f t="shared" si="70"/>
        <v>0</v>
      </c>
      <c r="H193" s="317">
        <f t="shared" si="70"/>
        <v>0</v>
      </c>
      <c r="I193" s="317">
        <f t="shared" si="70"/>
        <v>0</v>
      </c>
      <c r="J193" s="317">
        <f t="shared" si="70"/>
        <v>0</v>
      </c>
      <c r="K193" s="317">
        <f t="shared" si="70"/>
        <v>0</v>
      </c>
      <c r="L193" s="317">
        <f t="shared" si="70"/>
        <v>0</v>
      </c>
      <c r="M193" s="317">
        <f t="shared" si="70"/>
        <v>0</v>
      </c>
      <c r="N193" s="317">
        <f t="shared" si="70"/>
        <v>0</v>
      </c>
      <c r="O193" s="317">
        <f t="shared" si="70"/>
        <v>0</v>
      </c>
      <c r="P193" s="318">
        <f t="shared" si="70"/>
        <v>0</v>
      </c>
      <c r="Q193" s="531">
        <f t="shared" si="67"/>
        <v>0</v>
      </c>
    </row>
    <row r="194" spans="2:17" ht="15" customHeight="1">
      <c r="B194" s="1147"/>
      <c r="C194" s="80" t="s">
        <v>75</v>
      </c>
      <c r="D194" s="81" t="s">
        <v>130</v>
      </c>
      <c r="E194" s="316">
        <f t="shared" ref="E194:P194" si="71">$I$169*E55/$K$13</f>
        <v>0</v>
      </c>
      <c r="F194" s="317">
        <f t="shared" si="71"/>
        <v>0</v>
      </c>
      <c r="G194" s="317">
        <f t="shared" si="71"/>
        <v>0</v>
      </c>
      <c r="H194" s="317">
        <f t="shared" si="71"/>
        <v>0</v>
      </c>
      <c r="I194" s="317">
        <f t="shared" si="71"/>
        <v>0</v>
      </c>
      <c r="J194" s="317">
        <f t="shared" si="71"/>
        <v>0</v>
      </c>
      <c r="K194" s="317">
        <f t="shared" si="71"/>
        <v>0</v>
      </c>
      <c r="L194" s="317">
        <f t="shared" si="71"/>
        <v>0</v>
      </c>
      <c r="M194" s="317">
        <f t="shared" si="71"/>
        <v>0</v>
      </c>
      <c r="N194" s="317">
        <f t="shared" si="71"/>
        <v>0</v>
      </c>
      <c r="O194" s="317">
        <f t="shared" si="71"/>
        <v>0</v>
      </c>
      <c r="P194" s="318">
        <f t="shared" si="71"/>
        <v>0</v>
      </c>
      <c r="Q194" s="531">
        <f t="shared" si="67"/>
        <v>0</v>
      </c>
    </row>
    <row r="195" spans="2:17" ht="15" customHeight="1">
      <c r="B195" s="1147"/>
      <c r="C195" s="80" t="s">
        <v>269</v>
      </c>
      <c r="D195" s="81" t="s">
        <v>130</v>
      </c>
      <c r="E195" s="316">
        <f t="shared" ref="E195:P195" si="72">$J$169*E56</f>
        <v>0</v>
      </c>
      <c r="F195" s="317">
        <f t="shared" si="72"/>
        <v>0</v>
      </c>
      <c r="G195" s="317">
        <f t="shared" si="72"/>
        <v>0</v>
      </c>
      <c r="H195" s="317">
        <f t="shared" si="72"/>
        <v>0</v>
      </c>
      <c r="I195" s="317">
        <f t="shared" si="72"/>
        <v>0</v>
      </c>
      <c r="J195" s="317">
        <f t="shared" si="72"/>
        <v>0</v>
      </c>
      <c r="K195" s="317">
        <f t="shared" si="72"/>
        <v>0</v>
      </c>
      <c r="L195" s="317">
        <f t="shared" si="72"/>
        <v>0</v>
      </c>
      <c r="M195" s="317">
        <f t="shared" si="72"/>
        <v>0</v>
      </c>
      <c r="N195" s="317">
        <f t="shared" si="72"/>
        <v>0</v>
      </c>
      <c r="O195" s="317">
        <f t="shared" si="72"/>
        <v>0</v>
      </c>
      <c r="P195" s="318">
        <f t="shared" si="72"/>
        <v>0</v>
      </c>
      <c r="Q195" s="531">
        <f t="shared" si="67"/>
        <v>0</v>
      </c>
    </row>
    <row r="196" spans="2:17" ht="15" customHeight="1">
      <c r="B196" s="1147"/>
      <c r="C196" s="80" t="s">
        <v>268</v>
      </c>
      <c r="D196" s="81" t="s">
        <v>108</v>
      </c>
      <c r="E196" s="316">
        <f>$K$169*E57</f>
        <v>0</v>
      </c>
      <c r="F196" s="317">
        <f t="shared" ref="F196:P196" si="73">$K$169*F57</f>
        <v>0</v>
      </c>
      <c r="G196" s="317">
        <f t="shared" si="73"/>
        <v>0</v>
      </c>
      <c r="H196" s="317">
        <f t="shared" si="73"/>
        <v>0</v>
      </c>
      <c r="I196" s="317">
        <f t="shared" si="73"/>
        <v>0</v>
      </c>
      <c r="J196" s="317">
        <f t="shared" si="73"/>
        <v>0</v>
      </c>
      <c r="K196" s="317">
        <f t="shared" si="73"/>
        <v>0</v>
      </c>
      <c r="L196" s="317">
        <f t="shared" si="73"/>
        <v>0</v>
      </c>
      <c r="M196" s="317">
        <f t="shared" si="73"/>
        <v>0</v>
      </c>
      <c r="N196" s="317">
        <f t="shared" si="73"/>
        <v>0</v>
      </c>
      <c r="O196" s="317">
        <f t="shared" si="73"/>
        <v>0</v>
      </c>
      <c r="P196" s="318">
        <f t="shared" si="73"/>
        <v>0</v>
      </c>
      <c r="Q196" s="531">
        <f>SUM(E196:P196)</f>
        <v>0</v>
      </c>
    </row>
    <row r="197" spans="2:17" ht="15" customHeight="1">
      <c r="B197" s="1147"/>
      <c r="C197" s="80" t="s">
        <v>81</v>
      </c>
      <c r="D197" s="81" t="s">
        <v>130</v>
      </c>
      <c r="E197" s="316">
        <f t="shared" ref="E197:P197" si="74">$L$169*E58</f>
        <v>0</v>
      </c>
      <c r="F197" s="317">
        <f t="shared" si="74"/>
        <v>0</v>
      </c>
      <c r="G197" s="317">
        <f t="shared" si="74"/>
        <v>0</v>
      </c>
      <c r="H197" s="317">
        <f t="shared" si="74"/>
        <v>0</v>
      </c>
      <c r="I197" s="317">
        <f t="shared" si="74"/>
        <v>0</v>
      </c>
      <c r="J197" s="317">
        <f t="shared" si="74"/>
        <v>0</v>
      </c>
      <c r="K197" s="317">
        <f t="shared" si="74"/>
        <v>0</v>
      </c>
      <c r="L197" s="317">
        <f t="shared" si="74"/>
        <v>0</v>
      </c>
      <c r="M197" s="317">
        <f t="shared" si="74"/>
        <v>0</v>
      </c>
      <c r="N197" s="317">
        <f t="shared" si="74"/>
        <v>0</v>
      </c>
      <c r="O197" s="317">
        <f t="shared" si="74"/>
        <v>0</v>
      </c>
      <c r="P197" s="318">
        <f t="shared" si="74"/>
        <v>0</v>
      </c>
      <c r="Q197" s="531">
        <f t="shared" si="67"/>
        <v>0</v>
      </c>
    </row>
    <row r="198" spans="2:17" ht="15" customHeight="1">
      <c r="B198" s="1147"/>
      <c r="C198" s="80" t="s">
        <v>83</v>
      </c>
      <c r="D198" s="81" t="s">
        <v>130</v>
      </c>
      <c r="E198" s="316">
        <f t="shared" ref="E198:P198" si="75">IF($M$169="",0,$M$169*E59)</f>
        <v>0</v>
      </c>
      <c r="F198" s="317">
        <f t="shared" si="75"/>
        <v>0</v>
      </c>
      <c r="G198" s="317">
        <f t="shared" si="75"/>
        <v>0</v>
      </c>
      <c r="H198" s="317">
        <f t="shared" si="75"/>
        <v>0</v>
      </c>
      <c r="I198" s="317">
        <f t="shared" si="75"/>
        <v>0</v>
      </c>
      <c r="J198" s="317">
        <f t="shared" si="75"/>
        <v>0</v>
      </c>
      <c r="K198" s="317">
        <f t="shared" si="75"/>
        <v>0</v>
      </c>
      <c r="L198" s="317">
        <f t="shared" si="75"/>
        <v>0</v>
      </c>
      <c r="M198" s="317">
        <f t="shared" si="75"/>
        <v>0</v>
      </c>
      <c r="N198" s="317">
        <f t="shared" si="75"/>
        <v>0</v>
      </c>
      <c r="O198" s="317">
        <f t="shared" si="75"/>
        <v>0</v>
      </c>
      <c r="P198" s="318">
        <f t="shared" si="75"/>
        <v>0</v>
      </c>
      <c r="Q198" s="531">
        <f t="shared" si="67"/>
        <v>0</v>
      </c>
    </row>
    <row r="199" spans="2:17" ht="15" customHeight="1">
      <c r="B199" s="1147"/>
      <c r="C199" s="80" t="str">
        <f>C32</f>
        <v>その他1</v>
      </c>
      <c r="D199" s="81" t="s">
        <v>108</v>
      </c>
      <c r="E199" s="319">
        <f t="shared" ref="E199:P199" si="76">IF($N$169="",0,$N$169*E60)</f>
        <v>0</v>
      </c>
      <c r="F199" s="319">
        <f t="shared" si="76"/>
        <v>0</v>
      </c>
      <c r="G199" s="319">
        <f t="shared" si="76"/>
        <v>0</v>
      </c>
      <c r="H199" s="319">
        <f t="shared" si="76"/>
        <v>0</v>
      </c>
      <c r="I199" s="319">
        <f t="shared" si="76"/>
        <v>0</v>
      </c>
      <c r="J199" s="319">
        <f t="shared" si="76"/>
        <v>0</v>
      </c>
      <c r="K199" s="319">
        <f t="shared" si="76"/>
        <v>0</v>
      </c>
      <c r="L199" s="319">
        <f t="shared" si="76"/>
        <v>0</v>
      </c>
      <c r="M199" s="319">
        <f t="shared" si="76"/>
        <v>0</v>
      </c>
      <c r="N199" s="319">
        <f t="shared" si="76"/>
        <v>0</v>
      </c>
      <c r="O199" s="319">
        <f t="shared" si="76"/>
        <v>0</v>
      </c>
      <c r="P199" s="319">
        <f t="shared" si="76"/>
        <v>0</v>
      </c>
      <c r="Q199" s="535">
        <f t="shared" si="67"/>
        <v>0</v>
      </c>
    </row>
    <row r="200" spans="2:17" ht="15" customHeight="1">
      <c r="B200" s="1146" t="s">
        <v>416</v>
      </c>
      <c r="C200" s="75" t="s">
        <v>66</v>
      </c>
      <c r="D200" s="76" t="s">
        <v>130</v>
      </c>
      <c r="E200" s="889">
        <f>E$61*$E$169</f>
        <v>0</v>
      </c>
      <c r="F200" s="315">
        <f t="shared" ref="F200:P200" si="77">F$61*$E$169</f>
        <v>0</v>
      </c>
      <c r="G200" s="315">
        <f t="shared" si="77"/>
        <v>0</v>
      </c>
      <c r="H200" s="315">
        <f t="shared" si="77"/>
        <v>0</v>
      </c>
      <c r="I200" s="315">
        <f t="shared" si="77"/>
        <v>0</v>
      </c>
      <c r="J200" s="315">
        <f t="shared" si="77"/>
        <v>0</v>
      </c>
      <c r="K200" s="315">
        <f t="shared" si="77"/>
        <v>0</v>
      </c>
      <c r="L200" s="315">
        <f t="shared" si="77"/>
        <v>0</v>
      </c>
      <c r="M200" s="315">
        <f t="shared" si="77"/>
        <v>0</v>
      </c>
      <c r="N200" s="315">
        <f t="shared" si="77"/>
        <v>0</v>
      </c>
      <c r="O200" s="315">
        <f t="shared" si="77"/>
        <v>0</v>
      </c>
      <c r="P200" s="315">
        <f t="shared" si="77"/>
        <v>0</v>
      </c>
      <c r="Q200" s="532">
        <f t="shared" si="67"/>
        <v>0</v>
      </c>
    </row>
    <row r="201" spans="2:17" ht="15" customHeight="1">
      <c r="B201" s="1147"/>
      <c r="C201" s="80" t="s">
        <v>68</v>
      </c>
      <c r="D201" s="81" t="s">
        <v>130</v>
      </c>
      <c r="E201" s="315">
        <f>E$62*$F$169</f>
        <v>0</v>
      </c>
      <c r="F201" s="315">
        <f t="shared" ref="F201:P201" si="78">F$62*$F$169</f>
        <v>0</v>
      </c>
      <c r="G201" s="315">
        <f t="shared" si="78"/>
        <v>0</v>
      </c>
      <c r="H201" s="315">
        <f t="shared" si="78"/>
        <v>0</v>
      </c>
      <c r="I201" s="315">
        <f t="shared" si="78"/>
        <v>0</v>
      </c>
      <c r="J201" s="315">
        <f t="shared" si="78"/>
        <v>0</v>
      </c>
      <c r="K201" s="315">
        <f t="shared" si="78"/>
        <v>0</v>
      </c>
      <c r="L201" s="315">
        <f t="shared" si="78"/>
        <v>0</v>
      </c>
      <c r="M201" s="315">
        <f t="shared" si="78"/>
        <v>0</v>
      </c>
      <c r="N201" s="315">
        <f t="shared" si="78"/>
        <v>0</v>
      </c>
      <c r="O201" s="315">
        <f t="shared" si="78"/>
        <v>0</v>
      </c>
      <c r="P201" s="315">
        <f t="shared" si="78"/>
        <v>0</v>
      </c>
      <c r="Q201" s="531">
        <f t="shared" si="67"/>
        <v>0</v>
      </c>
    </row>
    <row r="202" spans="2:17" ht="15" customHeight="1">
      <c r="B202" s="1159"/>
      <c r="C202" s="84" t="s">
        <v>69</v>
      </c>
      <c r="D202" s="81" t="s">
        <v>108</v>
      </c>
      <c r="E202" s="315">
        <f>E$63*$G$169</f>
        <v>0</v>
      </c>
      <c r="F202" s="315">
        <f t="shared" ref="F202:P202" si="79">F$63*$G$169</f>
        <v>0</v>
      </c>
      <c r="G202" s="315">
        <f t="shared" si="79"/>
        <v>0</v>
      </c>
      <c r="H202" s="315">
        <f t="shared" si="79"/>
        <v>0</v>
      </c>
      <c r="I202" s="315">
        <f t="shared" si="79"/>
        <v>0</v>
      </c>
      <c r="J202" s="315">
        <f t="shared" si="79"/>
        <v>0</v>
      </c>
      <c r="K202" s="315">
        <f t="shared" si="79"/>
        <v>0</v>
      </c>
      <c r="L202" s="315">
        <f t="shared" si="79"/>
        <v>0</v>
      </c>
      <c r="M202" s="315">
        <f t="shared" si="79"/>
        <v>0</v>
      </c>
      <c r="N202" s="315">
        <f t="shared" si="79"/>
        <v>0</v>
      </c>
      <c r="O202" s="315">
        <f t="shared" si="79"/>
        <v>0</v>
      </c>
      <c r="P202" s="315">
        <f t="shared" si="79"/>
        <v>0</v>
      </c>
      <c r="Q202" s="531">
        <f t="shared" si="67"/>
        <v>0</v>
      </c>
    </row>
    <row r="203" spans="2:17" ht="15" customHeight="1">
      <c r="B203" s="1130" t="s">
        <v>100</v>
      </c>
      <c r="C203" s="75" t="s">
        <v>66</v>
      </c>
      <c r="D203" s="76" t="s">
        <v>130</v>
      </c>
      <c r="E203" s="315">
        <f t="shared" ref="E203:P203" si="80">E$64*$E$169</f>
        <v>0</v>
      </c>
      <c r="F203" s="315">
        <f t="shared" si="80"/>
        <v>0</v>
      </c>
      <c r="G203" s="315">
        <f t="shared" si="80"/>
        <v>0</v>
      </c>
      <c r="H203" s="315">
        <f t="shared" si="80"/>
        <v>0</v>
      </c>
      <c r="I203" s="315">
        <f t="shared" si="80"/>
        <v>0</v>
      </c>
      <c r="J203" s="315">
        <f t="shared" si="80"/>
        <v>0</v>
      </c>
      <c r="K203" s="315">
        <f t="shared" si="80"/>
        <v>0</v>
      </c>
      <c r="L203" s="315">
        <f t="shared" si="80"/>
        <v>0</v>
      </c>
      <c r="M203" s="315">
        <f t="shared" si="80"/>
        <v>0</v>
      </c>
      <c r="N203" s="315">
        <f t="shared" si="80"/>
        <v>0</v>
      </c>
      <c r="O203" s="315">
        <f t="shared" si="80"/>
        <v>0</v>
      </c>
      <c r="P203" s="315">
        <f t="shared" si="80"/>
        <v>0</v>
      </c>
      <c r="Q203" s="532">
        <f t="shared" si="67"/>
        <v>0</v>
      </c>
    </row>
    <row r="204" spans="2:17" ht="15" customHeight="1">
      <c r="B204" s="1131"/>
      <c r="C204" s="80" t="s">
        <v>68</v>
      </c>
      <c r="D204" s="81" t="s">
        <v>130</v>
      </c>
      <c r="E204" s="316">
        <f t="shared" ref="E204:P204" si="81">E$65*$F$169</f>
        <v>0</v>
      </c>
      <c r="F204" s="317">
        <f t="shared" si="81"/>
        <v>0</v>
      </c>
      <c r="G204" s="317">
        <f t="shared" si="81"/>
        <v>0</v>
      </c>
      <c r="H204" s="317">
        <f t="shared" si="81"/>
        <v>0</v>
      </c>
      <c r="I204" s="317">
        <f t="shared" si="81"/>
        <v>0</v>
      </c>
      <c r="J204" s="317">
        <f t="shared" si="81"/>
        <v>0</v>
      </c>
      <c r="K204" s="317">
        <f t="shared" si="81"/>
        <v>0</v>
      </c>
      <c r="L204" s="317">
        <f t="shared" si="81"/>
        <v>0</v>
      </c>
      <c r="M204" s="317">
        <f t="shared" si="81"/>
        <v>0</v>
      </c>
      <c r="N204" s="317">
        <f t="shared" si="81"/>
        <v>0</v>
      </c>
      <c r="O204" s="317">
        <f t="shared" si="81"/>
        <v>0</v>
      </c>
      <c r="P204" s="318">
        <f t="shared" si="81"/>
        <v>0</v>
      </c>
      <c r="Q204" s="531">
        <f t="shared" si="67"/>
        <v>0</v>
      </c>
    </row>
    <row r="205" spans="2:17" ht="15" customHeight="1">
      <c r="B205" s="1132"/>
      <c r="C205" s="84" t="s">
        <v>69</v>
      </c>
      <c r="D205" s="81" t="s">
        <v>108</v>
      </c>
      <c r="E205" s="320">
        <f t="shared" ref="E205:P205" si="82">E$66*$G$169</f>
        <v>0</v>
      </c>
      <c r="F205" s="320">
        <f t="shared" si="82"/>
        <v>0</v>
      </c>
      <c r="G205" s="320">
        <f t="shared" si="82"/>
        <v>0</v>
      </c>
      <c r="H205" s="320">
        <f t="shared" si="82"/>
        <v>0</v>
      </c>
      <c r="I205" s="320">
        <f t="shared" si="82"/>
        <v>0</v>
      </c>
      <c r="J205" s="320">
        <f t="shared" si="82"/>
        <v>0</v>
      </c>
      <c r="K205" s="320">
        <f t="shared" si="82"/>
        <v>0</v>
      </c>
      <c r="L205" s="320">
        <f t="shared" si="82"/>
        <v>0</v>
      </c>
      <c r="M205" s="320">
        <f t="shared" si="82"/>
        <v>0</v>
      </c>
      <c r="N205" s="320">
        <f t="shared" si="82"/>
        <v>0</v>
      </c>
      <c r="O205" s="320">
        <f t="shared" si="82"/>
        <v>0</v>
      </c>
      <c r="P205" s="320">
        <f t="shared" si="82"/>
        <v>0</v>
      </c>
      <c r="Q205" s="533">
        <f t="shared" si="67"/>
        <v>0</v>
      </c>
    </row>
    <row r="206" spans="2:17" ht="15" customHeight="1">
      <c r="B206" s="1125" t="s">
        <v>29</v>
      </c>
      <c r="C206" s="75" t="s">
        <v>286</v>
      </c>
      <c r="D206" s="76" t="s">
        <v>130</v>
      </c>
      <c r="E206" s="315">
        <f t="shared" ref="E206:P206" si="83">E$67*$H$169</f>
        <v>0</v>
      </c>
      <c r="F206" s="315">
        <f t="shared" si="83"/>
        <v>0</v>
      </c>
      <c r="G206" s="315">
        <f t="shared" si="83"/>
        <v>0</v>
      </c>
      <c r="H206" s="315">
        <f t="shared" si="83"/>
        <v>0</v>
      </c>
      <c r="I206" s="315">
        <f t="shared" si="83"/>
        <v>0</v>
      </c>
      <c r="J206" s="315">
        <f t="shared" si="83"/>
        <v>0</v>
      </c>
      <c r="K206" s="315">
        <f t="shared" si="83"/>
        <v>0</v>
      </c>
      <c r="L206" s="315">
        <f t="shared" si="83"/>
        <v>0</v>
      </c>
      <c r="M206" s="315">
        <f t="shared" si="83"/>
        <v>0</v>
      </c>
      <c r="N206" s="315">
        <f t="shared" si="83"/>
        <v>0</v>
      </c>
      <c r="O206" s="315">
        <f t="shared" si="83"/>
        <v>0</v>
      </c>
      <c r="P206" s="315">
        <f t="shared" si="83"/>
        <v>0</v>
      </c>
      <c r="Q206" s="532">
        <f t="shared" si="67"/>
        <v>0</v>
      </c>
    </row>
    <row r="207" spans="2:17" ht="15" customHeight="1">
      <c r="B207" s="1126"/>
      <c r="C207" s="80" t="s">
        <v>75</v>
      </c>
      <c r="D207" s="108" t="s">
        <v>108</v>
      </c>
      <c r="E207" s="316">
        <f t="shared" ref="E207:P207" si="84">E68/$K$13*$I$169</f>
        <v>0</v>
      </c>
      <c r="F207" s="317">
        <f t="shared" si="84"/>
        <v>0</v>
      </c>
      <c r="G207" s="317">
        <f t="shared" si="84"/>
        <v>0</v>
      </c>
      <c r="H207" s="317">
        <f t="shared" si="84"/>
        <v>0</v>
      </c>
      <c r="I207" s="317">
        <f t="shared" si="84"/>
        <v>0</v>
      </c>
      <c r="J207" s="317">
        <f t="shared" si="84"/>
        <v>0</v>
      </c>
      <c r="K207" s="317">
        <f t="shared" si="84"/>
        <v>0</v>
      </c>
      <c r="L207" s="317">
        <f t="shared" si="84"/>
        <v>0</v>
      </c>
      <c r="M207" s="317">
        <f t="shared" si="84"/>
        <v>0</v>
      </c>
      <c r="N207" s="317">
        <f t="shared" si="84"/>
        <v>0</v>
      </c>
      <c r="O207" s="317">
        <f t="shared" si="84"/>
        <v>0</v>
      </c>
      <c r="P207" s="318">
        <f t="shared" si="84"/>
        <v>0</v>
      </c>
      <c r="Q207" s="534">
        <f>SUM(E207:P207)</f>
        <v>0</v>
      </c>
    </row>
    <row r="208" spans="2:17" ht="15" customHeight="1">
      <c r="B208" s="1264"/>
      <c r="C208" s="80" t="s">
        <v>269</v>
      </c>
      <c r="D208" s="81" t="s">
        <v>130</v>
      </c>
      <c r="E208" s="316">
        <f t="shared" ref="E208:P208" si="85">E$69*$J$169</f>
        <v>0</v>
      </c>
      <c r="F208" s="317">
        <f t="shared" si="85"/>
        <v>0</v>
      </c>
      <c r="G208" s="317">
        <f t="shared" si="85"/>
        <v>0</v>
      </c>
      <c r="H208" s="317">
        <f t="shared" si="85"/>
        <v>0</v>
      </c>
      <c r="I208" s="317">
        <f t="shared" si="85"/>
        <v>0</v>
      </c>
      <c r="J208" s="317">
        <f t="shared" si="85"/>
        <v>0</v>
      </c>
      <c r="K208" s="317">
        <f t="shared" si="85"/>
        <v>0</v>
      </c>
      <c r="L208" s="317">
        <f t="shared" si="85"/>
        <v>0</v>
      </c>
      <c r="M208" s="317">
        <f t="shared" si="85"/>
        <v>0</v>
      </c>
      <c r="N208" s="317">
        <f t="shared" si="85"/>
        <v>0</v>
      </c>
      <c r="O208" s="317">
        <f t="shared" si="85"/>
        <v>0</v>
      </c>
      <c r="P208" s="318">
        <f t="shared" si="85"/>
        <v>0</v>
      </c>
      <c r="Q208" s="531">
        <f t="shared" si="67"/>
        <v>0</v>
      </c>
    </row>
    <row r="209" spans="2:21" ht="15" customHeight="1">
      <c r="B209" s="1265"/>
      <c r="C209" s="105" t="s">
        <v>268</v>
      </c>
      <c r="D209" s="81" t="s">
        <v>108</v>
      </c>
      <c r="E209" s="316">
        <f>E70*$K$169</f>
        <v>0</v>
      </c>
      <c r="F209" s="317">
        <f t="shared" ref="F209:P209" si="86">F70*$K$169</f>
        <v>0</v>
      </c>
      <c r="G209" s="317">
        <f t="shared" si="86"/>
        <v>0</v>
      </c>
      <c r="H209" s="317">
        <f t="shared" si="86"/>
        <v>0</v>
      </c>
      <c r="I209" s="317">
        <f t="shared" si="86"/>
        <v>0</v>
      </c>
      <c r="J209" s="317">
        <f t="shared" si="86"/>
        <v>0</v>
      </c>
      <c r="K209" s="317">
        <f t="shared" si="86"/>
        <v>0</v>
      </c>
      <c r="L209" s="317">
        <f t="shared" si="86"/>
        <v>0</v>
      </c>
      <c r="M209" s="317">
        <f t="shared" si="86"/>
        <v>0</v>
      </c>
      <c r="N209" s="317">
        <f t="shared" si="86"/>
        <v>0</v>
      </c>
      <c r="O209" s="317">
        <f t="shared" si="86"/>
        <v>0</v>
      </c>
      <c r="P209" s="318">
        <f t="shared" si="86"/>
        <v>0</v>
      </c>
      <c r="Q209" s="535">
        <f>SUM(E209:P209)</f>
        <v>0</v>
      </c>
    </row>
    <row r="210" spans="2:21" ht="15" customHeight="1">
      <c r="B210" s="1266"/>
      <c r="C210" s="84" t="s">
        <v>81</v>
      </c>
      <c r="D210" s="81" t="s">
        <v>108</v>
      </c>
      <c r="E210" s="320">
        <f t="shared" ref="E210:P210" si="87">E$71*$L$169</f>
        <v>0</v>
      </c>
      <c r="F210" s="320">
        <f t="shared" si="87"/>
        <v>0</v>
      </c>
      <c r="G210" s="320">
        <f t="shared" si="87"/>
        <v>0</v>
      </c>
      <c r="H210" s="320">
        <f t="shared" si="87"/>
        <v>0</v>
      </c>
      <c r="I210" s="320">
        <f t="shared" si="87"/>
        <v>0</v>
      </c>
      <c r="J210" s="320">
        <f t="shared" si="87"/>
        <v>0</v>
      </c>
      <c r="K210" s="320">
        <f t="shared" si="87"/>
        <v>0</v>
      </c>
      <c r="L210" s="320">
        <f t="shared" si="87"/>
        <v>0</v>
      </c>
      <c r="M210" s="320">
        <f t="shared" si="87"/>
        <v>0</v>
      </c>
      <c r="N210" s="320">
        <f t="shared" si="87"/>
        <v>0</v>
      </c>
      <c r="O210" s="320">
        <f t="shared" si="87"/>
        <v>0</v>
      </c>
      <c r="P210" s="320">
        <f t="shared" si="87"/>
        <v>0</v>
      </c>
      <c r="Q210" s="533">
        <f t="shared" si="67"/>
        <v>0</v>
      </c>
    </row>
    <row r="211" spans="2:21" ht="15" customHeight="1">
      <c r="B211" s="1146" t="s">
        <v>22</v>
      </c>
      <c r="C211" s="75" t="s">
        <v>66</v>
      </c>
      <c r="D211" s="76" t="s">
        <v>130</v>
      </c>
      <c r="E211" s="315">
        <f t="shared" ref="E211:P211" si="88">E$72*$E$169</f>
        <v>0</v>
      </c>
      <c r="F211" s="315">
        <f t="shared" si="88"/>
        <v>0</v>
      </c>
      <c r="G211" s="315">
        <f t="shared" si="88"/>
        <v>0</v>
      </c>
      <c r="H211" s="315">
        <f t="shared" si="88"/>
        <v>0</v>
      </c>
      <c r="I211" s="315">
        <f t="shared" si="88"/>
        <v>0</v>
      </c>
      <c r="J211" s="315">
        <f t="shared" si="88"/>
        <v>0</v>
      </c>
      <c r="K211" s="315">
        <f t="shared" si="88"/>
        <v>0</v>
      </c>
      <c r="L211" s="315">
        <f t="shared" si="88"/>
        <v>0</v>
      </c>
      <c r="M211" s="315">
        <f t="shared" si="88"/>
        <v>0</v>
      </c>
      <c r="N211" s="315">
        <f t="shared" si="88"/>
        <v>0</v>
      </c>
      <c r="O211" s="315">
        <f t="shared" si="88"/>
        <v>0</v>
      </c>
      <c r="P211" s="315">
        <f t="shared" si="88"/>
        <v>0</v>
      </c>
      <c r="Q211" s="532">
        <f t="shared" si="67"/>
        <v>0</v>
      </c>
    </row>
    <row r="212" spans="2:21" ht="15" customHeight="1">
      <c r="B212" s="1147"/>
      <c r="C212" s="80" t="s">
        <v>68</v>
      </c>
      <c r="D212" s="81" t="s">
        <v>130</v>
      </c>
      <c r="E212" s="316">
        <f t="shared" ref="E212:P212" si="89">E$73*$F$169</f>
        <v>0</v>
      </c>
      <c r="F212" s="317">
        <f t="shared" si="89"/>
        <v>0</v>
      </c>
      <c r="G212" s="317">
        <f t="shared" si="89"/>
        <v>0</v>
      </c>
      <c r="H212" s="317">
        <f t="shared" si="89"/>
        <v>0</v>
      </c>
      <c r="I212" s="317">
        <f t="shared" si="89"/>
        <v>0</v>
      </c>
      <c r="J212" s="317">
        <f t="shared" si="89"/>
        <v>0</v>
      </c>
      <c r="K212" s="317">
        <f t="shared" si="89"/>
        <v>0</v>
      </c>
      <c r="L212" s="317">
        <f t="shared" si="89"/>
        <v>0</v>
      </c>
      <c r="M212" s="317">
        <f t="shared" si="89"/>
        <v>0</v>
      </c>
      <c r="N212" s="317">
        <f t="shared" si="89"/>
        <v>0</v>
      </c>
      <c r="O212" s="317">
        <f t="shared" si="89"/>
        <v>0</v>
      </c>
      <c r="P212" s="318">
        <f t="shared" si="89"/>
        <v>0</v>
      </c>
      <c r="Q212" s="531">
        <f t="shared" si="67"/>
        <v>0</v>
      </c>
    </row>
    <row r="213" spans="2:21" ht="15" customHeight="1">
      <c r="B213" s="1147"/>
      <c r="C213" s="80" t="s">
        <v>69</v>
      </c>
      <c r="D213" s="81" t="s">
        <v>108</v>
      </c>
      <c r="E213" s="320">
        <f t="shared" ref="E213:P213" si="90">E$74*$G$169</f>
        <v>0</v>
      </c>
      <c r="F213" s="320">
        <f t="shared" si="90"/>
        <v>0</v>
      </c>
      <c r="G213" s="320">
        <f t="shared" si="90"/>
        <v>0</v>
      </c>
      <c r="H213" s="320">
        <f t="shared" si="90"/>
        <v>0</v>
      </c>
      <c r="I213" s="320">
        <f t="shared" si="90"/>
        <v>0</v>
      </c>
      <c r="J213" s="320">
        <f t="shared" si="90"/>
        <v>0</v>
      </c>
      <c r="K213" s="320">
        <f t="shared" si="90"/>
        <v>0</v>
      </c>
      <c r="L213" s="320">
        <f t="shared" si="90"/>
        <v>0</v>
      </c>
      <c r="M213" s="320">
        <f t="shared" si="90"/>
        <v>0</v>
      </c>
      <c r="N213" s="320">
        <f t="shared" si="90"/>
        <v>0</v>
      </c>
      <c r="O213" s="320">
        <f t="shared" si="90"/>
        <v>0</v>
      </c>
      <c r="P213" s="320">
        <f t="shared" si="90"/>
        <v>0</v>
      </c>
      <c r="Q213" s="531">
        <f t="shared" si="67"/>
        <v>0</v>
      </c>
    </row>
    <row r="214" spans="2:21" ht="15" customHeight="1">
      <c r="B214" s="1130" t="s">
        <v>23</v>
      </c>
      <c r="C214" s="75" t="s">
        <v>66</v>
      </c>
      <c r="D214" s="76" t="s">
        <v>130</v>
      </c>
      <c r="E214" s="315">
        <f t="shared" ref="E214:P214" si="91">E$75*$E$169</f>
        <v>0</v>
      </c>
      <c r="F214" s="315">
        <f t="shared" si="91"/>
        <v>0</v>
      </c>
      <c r="G214" s="315">
        <f t="shared" si="91"/>
        <v>0</v>
      </c>
      <c r="H214" s="315">
        <f t="shared" si="91"/>
        <v>0</v>
      </c>
      <c r="I214" s="315">
        <f t="shared" si="91"/>
        <v>0</v>
      </c>
      <c r="J214" s="315">
        <f t="shared" si="91"/>
        <v>0</v>
      </c>
      <c r="K214" s="315">
        <f t="shared" si="91"/>
        <v>0</v>
      </c>
      <c r="L214" s="315">
        <f t="shared" si="91"/>
        <v>0</v>
      </c>
      <c r="M214" s="315">
        <f t="shared" si="91"/>
        <v>0</v>
      </c>
      <c r="N214" s="315">
        <f t="shared" si="91"/>
        <v>0</v>
      </c>
      <c r="O214" s="315">
        <f t="shared" si="91"/>
        <v>0</v>
      </c>
      <c r="P214" s="315">
        <f t="shared" si="91"/>
        <v>0</v>
      </c>
      <c r="Q214" s="532">
        <f t="shared" si="67"/>
        <v>0</v>
      </c>
      <c r="U214" s="721"/>
    </row>
    <row r="215" spans="2:21" ht="15" customHeight="1">
      <c r="B215" s="1131"/>
      <c r="C215" s="80" t="s">
        <v>68</v>
      </c>
      <c r="D215" s="81" t="s">
        <v>130</v>
      </c>
      <c r="E215" s="316">
        <f t="shared" ref="E215:P215" si="92">E$76*$F$169</f>
        <v>0</v>
      </c>
      <c r="F215" s="317">
        <f t="shared" si="92"/>
        <v>0</v>
      </c>
      <c r="G215" s="317">
        <f t="shared" si="92"/>
        <v>0</v>
      </c>
      <c r="H215" s="317">
        <f t="shared" si="92"/>
        <v>0</v>
      </c>
      <c r="I215" s="317">
        <f t="shared" si="92"/>
        <v>0</v>
      </c>
      <c r="J215" s="317">
        <f t="shared" si="92"/>
        <v>0</v>
      </c>
      <c r="K215" s="317">
        <f t="shared" si="92"/>
        <v>0</v>
      </c>
      <c r="L215" s="317">
        <f t="shared" si="92"/>
        <v>0</v>
      </c>
      <c r="M215" s="317">
        <f t="shared" si="92"/>
        <v>0</v>
      </c>
      <c r="N215" s="317">
        <f t="shared" si="92"/>
        <v>0</v>
      </c>
      <c r="O215" s="317">
        <f t="shared" si="92"/>
        <v>0</v>
      </c>
      <c r="P215" s="318">
        <f t="shared" si="92"/>
        <v>0</v>
      </c>
      <c r="Q215" s="531">
        <f t="shared" si="67"/>
        <v>0</v>
      </c>
    </row>
    <row r="216" spans="2:21" ht="15" customHeight="1">
      <c r="B216" s="1132"/>
      <c r="C216" s="84" t="s">
        <v>69</v>
      </c>
      <c r="D216" s="81" t="s">
        <v>108</v>
      </c>
      <c r="E216" s="320">
        <f t="shared" ref="E216:P216" si="93">E$77*$G$169</f>
        <v>0</v>
      </c>
      <c r="F216" s="320">
        <f t="shared" si="93"/>
        <v>0</v>
      </c>
      <c r="G216" s="320">
        <f t="shared" si="93"/>
        <v>0</v>
      </c>
      <c r="H216" s="320">
        <f t="shared" si="93"/>
        <v>0</v>
      </c>
      <c r="I216" s="320">
        <f t="shared" si="93"/>
        <v>0</v>
      </c>
      <c r="J216" s="320">
        <f t="shared" si="93"/>
        <v>0</v>
      </c>
      <c r="K216" s="320">
        <f t="shared" si="93"/>
        <v>0</v>
      </c>
      <c r="L216" s="320">
        <f t="shared" si="93"/>
        <v>0</v>
      </c>
      <c r="M216" s="320">
        <f t="shared" si="93"/>
        <v>0</v>
      </c>
      <c r="N216" s="320">
        <f t="shared" si="93"/>
        <v>0</v>
      </c>
      <c r="O216" s="320">
        <f t="shared" si="93"/>
        <v>0</v>
      </c>
      <c r="P216" s="320">
        <f t="shared" si="93"/>
        <v>0</v>
      </c>
      <c r="Q216" s="533">
        <f t="shared" si="67"/>
        <v>0</v>
      </c>
    </row>
    <row r="217" spans="2:21" ht="15" customHeight="1">
      <c r="B217" s="1146" t="s">
        <v>24</v>
      </c>
      <c r="C217" s="75" t="s">
        <v>66</v>
      </c>
      <c r="D217" s="76" t="s">
        <v>130</v>
      </c>
      <c r="E217" s="315">
        <f t="shared" ref="E217:P217" si="94">E$78*$E$169</f>
        <v>0</v>
      </c>
      <c r="F217" s="315">
        <f t="shared" si="94"/>
        <v>0</v>
      </c>
      <c r="G217" s="315">
        <f t="shared" si="94"/>
        <v>0</v>
      </c>
      <c r="H217" s="315">
        <f t="shared" si="94"/>
        <v>0</v>
      </c>
      <c r="I217" s="315">
        <f t="shared" si="94"/>
        <v>0</v>
      </c>
      <c r="J217" s="315">
        <f t="shared" si="94"/>
        <v>0</v>
      </c>
      <c r="K217" s="315">
        <f t="shared" si="94"/>
        <v>0</v>
      </c>
      <c r="L217" s="315">
        <f t="shared" si="94"/>
        <v>0</v>
      </c>
      <c r="M217" s="315">
        <f t="shared" si="94"/>
        <v>0</v>
      </c>
      <c r="N217" s="315">
        <f t="shared" si="94"/>
        <v>0</v>
      </c>
      <c r="O217" s="315">
        <f t="shared" si="94"/>
        <v>0</v>
      </c>
      <c r="P217" s="315">
        <f t="shared" si="94"/>
        <v>0</v>
      </c>
      <c r="Q217" s="532">
        <f t="shared" si="67"/>
        <v>0</v>
      </c>
    </row>
    <row r="218" spans="2:21" ht="15" customHeight="1">
      <c r="B218" s="1147"/>
      <c r="C218" s="80" t="s">
        <v>68</v>
      </c>
      <c r="D218" s="81" t="s">
        <v>130</v>
      </c>
      <c r="E218" s="316">
        <f t="shared" ref="E218:P218" si="95">E$79*$F$169</f>
        <v>0</v>
      </c>
      <c r="F218" s="317">
        <f t="shared" si="95"/>
        <v>0</v>
      </c>
      <c r="G218" s="317">
        <f t="shared" si="95"/>
        <v>0</v>
      </c>
      <c r="H218" s="317">
        <f t="shared" si="95"/>
        <v>0</v>
      </c>
      <c r="I218" s="317">
        <f t="shared" si="95"/>
        <v>0</v>
      </c>
      <c r="J218" s="317">
        <f t="shared" si="95"/>
        <v>0</v>
      </c>
      <c r="K218" s="317">
        <f t="shared" si="95"/>
        <v>0</v>
      </c>
      <c r="L218" s="317">
        <f t="shared" si="95"/>
        <v>0</v>
      </c>
      <c r="M218" s="317">
        <f t="shared" si="95"/>
        <v>0</v>
      </c>
      <c r="N218" s="317">
        <f t="shared" si="95"/>
        <v>0</v>
      </c>
      <c r="O218" s="317">
        <f t="shared" si="95"/>
        <v>0</v>
      </c>
      <c r="P218" s="318">
        <f t="shared" si="95"/>
        <v>0</v>
      </c>
      <c r="Q218" s="531">
        <f t="shared" si="67"/>
        <v>0</v>
      </c>
    </row>
    <row r="219" spans="2:21" ht="15" customHeight="1">
      <c r="B219" s="1147"/>
      <c r="C219" s="80" t="s">
        <v>69</v>
      </c>
      <c r="D219" s="81" t="s">
        <v>130</v>
      </c>
      <c r="E219" s="316">
        <f t="shared" ref="E219:P219" si="96">E$80*$G$169</f>
        <v>0</v>
      </c>
      <c r="F219" s="317">
        <f t="shared" si="96"/>
        <v>0</v>
      </c>
      <c r="G219" s="317">
        <f t="shared" si="96"/>
        <v>0</v>
      </c>
      <c r="H219" s="317">
        <f t="shared" si="96"/>
        <v>0</v>
      </c>
      <c r="I219" s="317">
        <f t="shared" si="96"/>
        <v>0</v>
      </c>
      <c r="J219" s="317">
        <f t="shared" si="96"/>
        <v>0</v>
      </c>
      <c r="K219" s="317">
        <f t="shared" si="96"/>
        <v>0</v>
      </c>
      <c r="L219" s="317">
        <f t="shared" si="96"/>
        <v>0</v>
      </c>
      <c r="M219" s="317">
        <f t="shared" si="96"/>
        <v>0</v>
      </c>
      <c r="N219" s="317">
        <f t="shared" si="96"/>
        <v>0</v>
      </c>
      <c r="O219" s="317">
        <f t="shared" si="96"/>
        <v>0</v>
      </c>
      <c r="P219" s="318">
        <f t="shared" si="96"/>
        <v>0</v>
      </c>
      <c r="Q219" s="531">
        <f t="shared" si="67"/>
        <v>0</v>
      </c>
    </row>
    <row r="220" spans="2:21" ht="15" customHeight="1">
      <c r="B220" s="1147"/>
      <c r="C220" s="80" t="s">
        <v>273</v>
      </c>
      <c r="D220" s="81" t="s">
        <v>130</v>
      </c>
      <c r="E220" s="316">
        <f t="shared" ref="E220:P220" si="97">E$81*$H$169</f>
        <v>0</v>
      </c>
      <c r="F220" s="317">
        <f t="shared" si="97"/>
        <v>0</v>
      </c>
      <c r="G220" s="317">
        <f t="shared" si="97"/>
        <v>0</v>
      </c>
      <c r="H220" s="317">
        <f t="shared" si="97"/>
        <v>0</v>
      </c>
      <c r="I220" s="317">
        <f t="shared" si="97"/>
        <v>0</v>
      </c>
      <c r="J220" s="317">
        <f t="shared" si="97"/>
        <v>0</v>
      </c>
      <c r="K220" s="317">
        <f t="shared" si="97"/>
        <v>0</v>
      </c>
      <c r="L220" s="317">
        <f t="shared" si="97"/>
        <v>0</v>
      </c>
      <c r="M220" s="317">
        <f t="shared" si="97"/>
        <v>0</v>
      </c>
      <c r="N220" s="317">
        <f t="shared" si="97"/>
        <v>0</v>
      </c>
      <c r="O220" s="317">
        <f t="shared" si="97"/>
        <v>0</v>
      </c>
      <c r="P220" s="318">
        <f t="shared" si="97"/>
        <v>0</v>
      </c>
      <c r="Q220" s="531">
        <f t="shared" si="67"/>
        <v>0</v>
      </c>
    </row>
    <row r="221" spans="2:21" ht="15" customHeight="1">
      <c r="B221" s="1147"/>
      <c r="C221" s="80" t="s">
        <v>75</v>
      </c>
      <c r="D221" s="81" t="s">
        <v>130</v>
      </c>
      <c r="E221" s="316">
        <f t="shared" ref="E221:P221" si="98">E$82/$K$13*$I$169</f>
        <v>0</v>
      </c>
      <c r="F221" s="317">
        <f t="shared" si="98"/>
        <v>0</v>
      </c>
      <c r="G221" s="317">
        <f t="shared" si="98"/>
        <v>0</v>
      </c>
      <c r="H221" s="317">
        <f t="shared" si="98"/>
        <v>0</v>
      </c>
      <c r="I221" s="317">
        <f t="shared" si="98"/>
        <v>0</v>
      </c>
      <c r="J221" s="317">
        <f t="shared" si="98"/>
        <v>0</v>
      </c>
      <c r="K221" s="317">
        <f t="shared" si="98"/>
        <v>0</v>
      </c>
      <c r="L221" s="317">
        <f t="shared" si="98"/>
        <v>0</v>
      </c>
      <c r="M221" s="317">
        <f t="shared" si="98"/>
        <v>0</v>
      </c>
      <c r="N221" s="317">
        <f t="shared" si="98"/>
        <v>0</v>
      </c>
      <c r="O221" s="317">
        <f t="shared" si="98"/>
        <v>0</v>
      </c>
      <c r="P221" s="318">
        <f t="shared" si="98"/>
        <v>0</v>
      </c>
      <c r="Q221" s="531">
        <f t="shared" si="67"/>
        <v>0</v>
      </c>
    </row>
    <row r="222" spans="2:21" ht="15" customHeight="1">
      <c r="B222" s="1147"/>
      <c r="C222" s="80" t="s">
        <v>269</v>
      </c>
      <c r="D222" s="81" t="s">
        <v>130</v>
      </c>
      <c r="E222" s="316">
        <f t="shared" ref="E222:P222" si="99">E$83*$J$169</f>
        <v>0</v>
      </c>
      <c r="F222" s="317">
        <f t="shared" si="99"/>
        <v>0</v>
      </c>
      <c r="G222" s="317">
        <f t="shared" si="99"/>
        <v>0</v>
      </c>
      <c r="H222" s="317">
        <f t="shared" si="99"/>
        <v>0</v>
      </c>
      <c r="I222" s="317">
        <f t="shared" si="99"/>
        <v>0</v>
      </c>
      <c r="J222" s="317">
        <f t="shared" si="99"/>
        <v>0</v>
      </c>
      <c r="K222" s="317">
        <f t="shared" si="99"/>
        <v>0</v>
      </c>
      <c r="L222" s="317">
        <f t="shared" si="99"/>
        <v>0</v>
      </c>
      <c r="M222" s="317">
        <f t="shared" si="99"/>
        <v>0</v>
      </c>
      <c r="N222" s="317">
        <f t="shared" si="99"/>
        <v>0</v>
      </c>
      <c r="O222" s="317">
        <f t="shared" si="99"/>
        <v>0</v>
      </c>
      <c r="P222" s="318">
        <f t="shared" si="99"/>
        <v>0</v>
      </c>
      <c r="Q222" s="531">
        <f t="shared" si="67"/>
        <v>0</v>
      </c>
    </row>
    <row r="223" spans="2:21" ht="15" customHeight="1">
      <c r="B223" s="1147"/>
      <c r="C223" s="80" t="s">
        <v>268</v>
      </c>
      <c r="D223" s="81" t="s">
        <v>130</v>
      </c>
      <c r="E223" s="316">
        <f>E$84*$K$169</f>
        <v>0</v>
      </c>
      <c r="F223" s="317">
        <f t="shared" ref="F223:P223" si="100">F$84*$K$169</f>
        <v>0</v>
      </c>
      <c r="G223" s="317">
        <f t="shared" si="100"/>
        <v>0</v>
      </c>
      <c r="H223" s="317">
        <f t="shared" si="100"/>
        <v>0</v>
      </c>
      <c r="I223" s="317">
        <f t="shared" si="100"/>
        <v>0</v>
      </c>
      <c r="J223" s="317">
        <f t="shared" si="100"/>
        <v>0</v>
      </c>
      <c r="K223" s="317">
        <f t="shared" si="100"/>
        <v>0</v>
      </c>
      <c r="L223" s="317">
        <f t="shared" si="100"/>
        <v>0</v>
      </c>
      <c r="M223" s="317">
        <f t="shared" si="100"/>
        <v>0</v>
      </c>
      <c r="N223" s="317">
        <f t="shared" si="100"/>
        <v>0</v>
      </c>
      <c r="O223" s="317">
        <f t="shared" si="100"/>
        <v>0</v>
      </c>
      <c r="P223" s="318">
        <f t="shared" si="100"/>
        <v>0</v>
      </c>
      <c r="Q223" s="531">
        <f>SUM(E223:P223)</f>
        <v>0</v>
      </c>
    </row>
    <row r="224" spans="2:21" ht="15" customHeight="1">
      <c r="B224" s="1147"/>
      <c r="C224" s="80" t="s">
        <v>81</v>
      </c>
      <c r="D224" s="81" t="s">
        <v>130</v>
      </c>
      <c r="E224" s="316">
        <f t="shared" ref="E224:P224" si="101">E$85*$L$169</f>
        <v>0</v>
      </c>
      <c r="F224" s="317">
        <f t="shared" si="101"/>
        <v>0</v>
      </c>
      <c r="G224" s="317">
        <f t="shared" si="101"/>
        <v>0</v>
      </c>
      <c r="H224" s="317">
        <f t="shared" si="101"/>
        <v>0</v>
      </c>
      <c r="I224" s="317">
        <f t="shared" si="101"/>
        <v>0</v>
      </c>
      <c r="J224" s="317">
        <f t="shared" si="101"/>
        <v>0</v>
      </c>
      <c r="K224" s="317">
        <f t="shared" si="101"/>
        <v>0</v>
      </c>
      <c r="L224" s="317">
        <f t="shared" si="101"/>
        <v>0</v>
      </c>
      <c r="M224" s="317">
        <f t="shared" si="101"/>
        <v>0</v>
      </c>
      <c r="N224" s="317">
        <f t="shared" si="101"/>
        <v>0</v>
      </c>
      <c r="O224" s="317">
        <f t="shared" si="101"/>
        <v>0</v>
      </c>
      <c r="P224" s="318">
        <f t="shared" si="101"/>
        <v>0</v>
      </c>
      <c r="Q224" s="531">
        <f t="shared" si="67"/>
        <v>0</v>
      </c>
    </row>
    <row r="225" spans="2:17" ht="15" customHeight="1">
      <c r="B225" s="1159"/>
      <c r="C225" s="107" t="str">
        <f>C33</f>
        <v>その他2</v>
      </c>
      <c r="D225" s="108" t="s">
        <v>108</v>
      </c>
      <c r="E225" s="319">
        <f>IF($O$169="",0,$O$169*E86)</f>
        <v>0</v>
      </c>
      <c r="F225" s="319">
        <f t="shared" ref="F225:P225" si="102">IF($O$169="",0,$O$169*F86)</f>
        <v>0</v>
      </c>
      <c r="G225" s="319">
        <f t="shared" si="102"/>
        <v>0</v>
      </c>
      <c r="H225" s="319">
        <f t="shared" si="102"/>
        <v>0</v>
      </c>
      <c r="I225" s="319">
        <f t="shared" si="102"/>
        <v>0</v>
      </c>
      <c r="J225" s="319">
        <f t="shared" si="102"/>
        <v>0</v>
      </c>
      <c r="K225" s="319">
        <f t="shared" si="102"/>
        <v>0</v>
      </c>
      <c r="L225" s="319">
        <f t="shared" si="102"/>
        <v>0</v>
      </c>
      <c r="M225" s="319">
        <f t="shared" si="102"/>
        <v>0</v>
      </c>
      <c r="N225" s="319">
        <f t="shared" si="102"/>
        <v>0</v>
      </c>
      <c r="O225" s="319">
        <f t="shared" si="102"/>
        <v>0</v>
      </c>
      <c r="P225" s="343">
        <f t="shared" si="102"/>
        <v>0</v>
      </c>
      <c r="Q225" s="534">
        <f>SUM(E225:P225)</f>
        <v>0</v>
      </c>
    </row>
    <row r="226" spans="2:17" ht="15" customHeight="1">
      <c r="B226" s="1130" t="s">
        <v>25</v>
      </c>
      <c r="C226" s="75" t="s">
        <v>66</v>
      </c>
      <c r="D226" s="76" t="s">
        <v>130</v>
      </c>
      <c r="E226" s="315">
        <f t="shared" ref="E226:P226" si="103">E$87*$E$169</f>
        <v>0</v>
      </c>
      <c r="F226" s="315">
        <f t="shared" si="103"/>
        <v>0</v>
      </c>
      <c r="G226" s="315">
        <f t="shared" si="103"/>
        <v>0</v>
      </c>
      <c r="H226" s="315">
        <f t="shared" si="103"/>
        <v>0</v>
      </c>
      <c r="I226" s="315">
        <f t="shared" si="103"/>
        <v>0</v>
      </c>
      <c r="J226" s="315">
        <f t="shared" si="103"/>
        <v>0</v>
      </c>
      <c r="K226" s="315">
        <f t="shared" si="103"/>
        <v>0</v>
      </c>
      <c r="L226" s="315">
        <f t="shared" si="103"/>
        <v>0</v>
      </c>
      <c r="M226" s="315">
        <f t="shared" si="103"/>
        <v>0</v>
      </c>
      <c r="N226" s="315">
        <f t="shared" si="103"/>
        <v>0</v>
      </c>
      <c r="O226" s="315">
        <f t="shared" si="103"/>
        <v>0</v>
      </c>
      <c r="P226" s="315">
        <f t="shared" si="103"/>
        <v>0</v>
      </c>
      <c r="Q226" s="532">
        <f t="shared" si="67"/>
        <v>0</v>
      </c>
    </row>
    <row r="227" spans="2:17" ht="15" customHeight="1">
      <c r="B227" s="1161"/>
      <c r="C227" s="80" t="s">
        <v>68</v>
      </c>
      <c r="D227" s="81" t="s">
        <v>130</v>
      </c>
      <c r="E227" s="316">
        <f t="shared" ref="E227:P227" si="104">E$88*$F$169</f>
        <v>0</v>
      </c>
      <c r="F227" s="317">
        <f t="shared" si="104"/>
        <v>0</v>
      </c>
      <c r="G227" s="317">
        <f t="shared" si="104"/>
        <v>0</v>
      </c>
      <c r="H227" s="317">
        <f t="shared" si="104"/>
        <v>0</v>
      </c>
      <c r="I227" s="317">
        <f t="shared" si="104"/>
        <v>0</v>
      </c>
      <c r="J227" s="317">
        <f t="shared" si="104"/>
        <v>0</v>
      </c>
      <c r="K227" s="317">
        <f t="shared" si="104"/>
        <v>0</v>
      </c>
      <c r="L227" s="317">
        <f t="shared" si="104"/>
        <v>0</v>
      </c>
      <c r="M227" s="317">
        <f t="shared" si="104"/>
        <v>0</v>
      </c>
      <c r="N227" s="317">
        <f t="shared" si="104"/>
        <v>0</v>
      </c>
      <c r="O227" s="317">
        <f t="shared" si="104"/>
        <v>0</v>
      </c>
      <c r="P227" s="318">
        <f t="shared" si="104"/>
        <v>0</v>
      </c>
      <c r="Q227" s="531">
        <f t="shared" si="67"/>
        <v>0</v>
      </c>
    </row>
    <row r="228" spans="2:17" ht="15" customHeight="1">
      <c r="B228" s="1156"/>
      <c r="C228" s="84" t="s">
        <v>69</v>
      </c>
      <c r="D228" s="81" t="s">
        <v>108</v>
      </c>
      <c r="E228" s="320">
        <f t="shared" ref="E228:P228" si="105">E$89*$G$169</f>
        <v>0</v>
      </c>
      <c r="F228" s="320">
        <f t="shared" si="105"/>
        <v>0</v>
      </c>
      <c r="G228" s="320">
        <f t="shared" si="105"/>
        <v>0</v>
      </c>
      <c r="H228" s="320">
        <f t="shared" si="105"/>
        <v>0</v>
      </c>
      <c r="I228" s="320">
        <f t="shared" si="105"/>
        <v>0</v>
      </c>
      <c r="J228" s="320">
        <f t="shared" si="105"/>
        <v>0</v>
      </c>
      <c r="K228" s="320">
        <f t="shared" si="105"/>
        <v>0</v>
      </c>
      <c r="L228" s="320">
        <f t="shared" si="105"/>
        <v>0</v>
      </c>
      <c r="M228" s="320">
        <f t="shared" si="105"/>
        <v>0</v>
      </c>
      <c r="N228" s="320">
        <f t="shared" si="105"/>
        <v>0</v>
      </c>
      <c r="O228" s="320">
        <f t="shared" si="105"/>
        <v>0</v>
      </c>
      <c r="P228" s="320">
        <f t="shared" si="105"/>
        <v>0</v>
      </c>
      <c r="Q228" s="533">
        <f t="shared" si="67"/>
        <v>0</v>
      </c>
    </row>
    <row r="229" spans="2:17" ht="15" customHeight="1">
      <c r="B229" s="1130" t="s">
        <v>30</v>
      </c>
      <c r="C229" s="75" t="s">
        <v>66</v>
      </c>
      <c r="D229" s="76" t="s">
        <v>130</v>
      </c>
      <c r="E229" s="321">
        <f t="shared" ref="E229:P229" si="106">E$90*$E$169</f>
        <v>0</v>
      </c>
      <c r="F229" s="322">
        <f t="shared" si="106"/>
        <v>0</v>
      </c>
      <c r="G229" s="322">
        <f t="shared" si="106"/>
        <v>0</v>
      </c>
      <c r="H229" s="322">
        <f t="shared" si="106"/>
        <v>0</v>
      </c>
      <c r="I229" s="322">
        <f t="shared" si="106"/>
        <v>0</v>
      </c>
      <c r="J229" s="322">
        <f t="shared" si="106"/>
        <v>0</v>
      </c>
      <c r="K229" s="322">
        <f t="shared" si="106"/>
        <v>0</v>
      </c>
      <c r="L229" s="322">
        <f t="shared" si="106"/>
        <v>0</v>
      </c>
      <c r="M229" s="322">
        <f t="shared" si="106"/>
        <v>0</v>
      </c>
      <c r="N229" s="322">
        <f t="shared" si="106"/>
        <v>0</v>
      </c>
      <c r="O229" s="322">
        <f t="shared" si="106"/>
        <v>0</v>
      </c>
      <c r="P229" s="323">
        <f t="shared" si="106"/>
        <v>0</v>
      </c>
      <c r="Q229" s="532">
        <f t="shared" si="67"/>
        <v>0</v>
      </c>
    </row>
    <row r="230" spans="2:17" ht="15" customHeight="1">
      <c r="B230" s="1131"/>
      <c r="C230" s="80" t="s">
        <v>68</v>
      </c>
      <c r="D230" s="81" t="s">
        <v>130</v>
      </c>
      <c r="E230" s="319">
        <f t="shared" ref="E230:P230" si="107">E$91*$F$169</f>
        <v>0</v>
      </c>
      <c r="F230" s="319">
        <f t="shared" si="107"/>
        <v>0</v>
      </c>
      <c r="G230" s="319">
        <f t="shared" si="107"/>
        <v>0</v>
      </c>
      <c r="H230" s="319">
        <f t="shared" si="107"/>
        <v>0</v>
      </c>
      <c r="I230" s="319">
        <f t="shared" si="107"/>
        <v>0</v>
      </c>
      <c r="J230" s="319">
        <f t="shared" si="107"/>
        <v>0</v>
      </c>
      <c r="K230" s="319">
        <f t="shared" si="107"/>
        <v>0</v>
      </c>
      <c r="L230" s="319">
        <f t="shared" si="107"/>
        <v>0</v>
      </c>
      <c r="M230" s="319">
        <f t="shared" si="107"/>
        <v>0</v>
      </c>
      <c r="N230" s="319">
        <f t="shared" si="107"/>
        <v>0</v>
      </c>
      <c r="O230" s="319">
        <f t="shared" si="107"/>
        <v>0</v>
      </c>
      <c r="P230" s="319">
        <f t="shared" si="107"/>
        <v>0</v>
      </c>
      <c r="Q230" s="531">
        <f t="shared" si="67"/>
        <v>0</v>
      </c>
    </row>
    <row r="231" spans="2:17" ht="15" customHeight="1">
      <c r="B231" s="1131"/>
      <c r="C231" s="80" t="s">
        <v>69</v>
      </c>
      <c r="D231" s="81" t="s">
        <v>130</v>
      </c>
      <c r="E231" s="316">
        <f t="shared" ref="E231:P231" si="108">E$92*$G$169</f>
        <v>0</v>
      </c>
      <c r="F231" s="317">
        <f t="shared" si="108"/>
        <v>0</v>
      </c>
      <c r="G231" s="317">
        <f t="shared" si="108"/>
        <v>0</v>
      </c>
      <c r="H231" s="317">
        <f t="shared" si="108"/>
        <v>0</v>
      </c>
      <c r="I231" s="317">
        <f t="shared" si="108"/>
        <v>0</v>
      </c>
      <c r="J231" s="317">
        <f t="shared" si="108"/>
        <v>0</v>
      </c>
      <c r="K231" s="317">
        <f t="shared" si="108"/>
        <v>0</v>
      </c>
      <c r="L231" s="317">
        <f t="shared" si="108"/>
        <v>0</v>
      </c>
      <c r="M231" s="317">
        <f t="shared" si="108"/>
        <v>0</v>
      </c>
      <c r="N231" s="317">
        <f t="shared" si="108"/>
        <v>0</v>
      </c>
      <c r="O231" s="317">
        <f t="shared" si="108"/>
        <v>0</v>
      </c>
      <c r="P231" s="318">
        <f t="shared" si="108"/>
        <v>0</v>
      </c>
      <c r="Q231" s="531">
        <f t="shared" si="67"/>
        <v>0</v>
      </c>
    </row>
    <row r="232" spans="2:17" ht="15" customHeight="1">
      <c r="B232" s="1131"/>
      <c r="C232" s="80" t="s">
        <v>273</v>
      </c>
      <c r="D232" s="81" t="s">
        <v>130</v>
      </c>
      <c r="E232" s="316">
        <f t="shared" ref="E232:P232" si="109">E$93*$H$169</f>
        <v>0</v>
      </c>
      <c r="F232" s="317">
        <f t="shared" si="109"/>
        <v>0</v>
      </c>
      <c r="G232" s="317">
        <f t="shared" si="109"/>
        <v>0</v>
      </c>
      <c r="H232" s="317">
        <f t="shared" si="109"/>
        <v>0</v>
      </c>
      <c r="I232" s="317">
        <f t="shared" si="109"/>
        <v>0</v>
      </c>
      <c r="J232" s="317">
        <f t="shared" si="109"/>
        <v>0</v>
      </c>
      <c r="K232" s="317">
        <f t="shared" si="109"/>
        <v>0</v>
      </c>
      <c r="L232" s="317">
        <f t="shared" si="109"/>
        <v>0</v>
      </c>
      <c r="M232" s="317">
        <f t="shared" si="109"/>
        <v>0</v>
      </c>
      <c r="N232" s="317">
        <f t="shared" si="109"/>
        <v>0</v>
      </c>
      <c r="O232" s="317">
        <f t="shared" si="109"/>
        <v>0</v>
      </c>
      <c r="P232" s="318">
        <f t="shared" si="109"/>
        <v>0</v>
      </c>
      <c r="Q232" s="531">
        <f t="shared" si="67"/>
        <v>0</v>
      </c>
    </row>
    <row r="233" spans="2:17" s="74" customFormat="1" ht="15" customHeight="1">
      <c r="B233" s="1132"/>
      <c r="C233" s="84" t="s">
        <v>75</v>
      </c>
      <c r="D233" s="85" t="s">
        <v>108</v>
      </c>
      <c r="E233" s="320">
        <f t="shared" ref="E233:P233" si="110">E$94/$K$13*$I$169</f>
        <v>0</v>
      </c>
      <c r="F233" s="320">
        <f t="shared" si="110"/>
        <v>0</v>
      </c>
      <c r="G233" s="320">
        <f t="shared" si="110"/>
        <v>0</v>
      </c>
      <c r="H233" s="320">
        <f t="shared" si="110"/>
        <v>0</v>
      </c>
      <c r="I233" s="320">
        <f t="shared" si="110"/>
        <v>0</v>
      </c>
      <c r="J233" s="320">
        <f t="shared" si="110"/>
        <v>0</v>
      </c>
      <c r="K233" s="320">
        <f t="shared" si="110"/>
        <v>0</v>
      </c>
      <c r="L233" s="320">
        <f t="shared" si="110"/>
        <v>0</v>
      </c>
      <c r="M233" s="320">
        <f t="shared" si="110"/>
        <v>0</v>
      </c>
      <c r="N233" s="320">
        <f t="shared" si="110"/>
        <v>0</v>
      </c>
      <c r="O233" s="320">
        <f t="shared" si="110"/>
        <v>0</v>
      </c>
      <c r="P233" s="320">
        <f t="shared" si="110"/>
        <v>0</v>
      </c>
      <c r="Q233" s="533">
        <f t="shared" si="67"/>
        <v>0</v>
      </c>
    </row>
    <row r="234" spans="2:17" s="74" customFormat="1" ht="15" customHeight="1">
      <c r="B234" s="536" t="s">
        <v>27</v>
      </c>
      <c r="C234" s="456" t="s">
        <v>89</v>
      </c>
      <c r="D234" s="87" t="s">
        <v>130</v>
      </c>
      <c r="E234" s="324">
        <f t="shared" ref="E234:P234" si="111">E40*$R$40</f>
        <v>0</v>
      </c>
      <c r="F234" s="324">
        <f t="shared" si="111"/>
        <v>0</v>
      </c>
      <c r="G234" s="324">
        <f t="shared" si="111"/>
        <v>0</v>
      </c>
      <c r="H234" s="324">
        <f t="shared" si="111"/>
        <v>0</v>
      </c>
      <c r="I234" s="324">
        <f t="shared" si="111"/>
        <v>0</v>
      </c>
      <c r="J234" s="324">
        <f t="shared" si="111"/>
        <v>0</v>
      </c>
      <c r="K234" s="324">
        <f t="shared" si="111"/>
        <v>0</v>
      </c>
      <c r="L234" s="324">
        <f t="shared" si="111"/>
        <v>0</v>
      </c>
      <c r="M234" s="324">
        <f t="shared" si="111"/>
        <v>0</v>
      </c>
      <c r="N234" s="324">
        <f t="shared" si="111"/>
        <v>0</v>
      </c>
      <c r="O234" s="324">
        <f t="shared" si="111"/>
        <v>0</v>
      </c>
      <c r="P234" s="324">
        <f t="shared" si="111"/>
        <v>0</v>
      </c>
      <c r="Q234" s="537">
        <f>SUM(E234:P234)</f>
        <v>0</v>
      </c>
    </row>
    <row r="235" spans="2:17" s="74" customFormat="1" ht="15" customHeight="1">
      <c r="B235" s="503" t="s">
        <v>29</v>
      </c>
      <c r="C235" s="120" t="s">
        <v>92</v>
      </c>
      <c r="D235" s="87" t="s">
        <v>130</v>
      </c>
      <c r="E235" s="324">
        <f t="shared" ref="E235:P235" si="112">E43*$R$43</f>
        <v>0</v>
      </c>
      <c r="F235" s="324">
        <f t="shared" si="112"/>
        <v>0</v>
      </c>
      <c r="G235" s="324">
        <f t="shared" si="112"/>
        <v>0</v>
      </c>
      <c r="H235" s="324">
        <f t="shared" si="112"/>
        <v>0</v>
      </c>
      <c r="I235" s="324">
        <f t="shared" si="112"/>
        <v>0</v>
      </c>
      <c r="J235" s="324">
        <f t="shared" si="112"/>
        <v>0</v>
      </c>
      <c r="K235" s="324">
        <f t="shared" si="112"/>
        <v>0</v>
      </c>
      <c r="L235" s="324">
        <f t="shared" si="112"/>
        <v>0</v>
      </c>
      <c r="M235" s="324">
        <f t="shared" si="112"/>
        <v>0</v>
      </c>
      <c r="N235" s="324">
        <f t="shared" si="112"/>
        <v>0</v>
      </c>
      <c r="O235" s="324">
        <f t="shared" si="112"/>
        <v>0</v>
      </c>
      <c r="P235" s="324">
        <f t="shared" si="112"/>
        <v>0</v>
      </c>
      <c r="Q235" s="537">
        <f t="shared" si="67"/>
        <v>0</v>
      </c>
    </row>
    <row r="236" spans="2:17" s="74" customFormat="1" ht="15" customHeight="1">
      <c r="B236" s="536" t="s">
        <v>93</v>
      </c>
      <c r="C236" s="456" t="s">
        <v>94</v>
      </c>
      <c r="D236" s="87" t="s">
        <v>130</v>
      </c>
      <c r="E236" s="269">
        <f t="shared" ref="E236:P236" si="113">E45*$R$45</f>
        <v>0</v>
      </c>
      <c r="F236" s="269">
        <f t="shared" si="113"/>
        <v>0</v>
      </c>
      <c r="G236" s="269">
        <f t="shared" si="113"/>
        <v>0</v>
      </c>
      <c r="H236" s="269">
        <f t="shared" si="113"/>
        <v>0</v>
      </c>
      <c r="I236" s="269">
        <f t="shared" si="113"/>
        <v>0</v>
      </c>
      <c r="J236" s="269">
        <f t="shared" si="113"/>
        <v>0</v>
      </c>
      <c r="K236" s="269">
        <f t="shared" si="113"/>
        <v>0</v>
      </c>
      <c r="L236" s="269">
        <f t="shared" si="113"/>
        <v>0</v>
      </c>
      <c r="M236" s="269">
        <f t="shared" si="113"/>
        <v>0</v>
      </c>
      <c r="N236" s="269">
        <f t="shared" si="113"/>
        <v>0</v>
      </c>
      <c r="O236" s="269">
        <f t="shared" si="113"/>
        <v>0</v>
      </c>
      <c r="P236" s="269">
        <f t="shared" si="113"/>
        <v>0</v>
      </c>
      <c r="Q236" s="537">
        <f t="shared" si="67"/>
        <v>0</v>
      </c>
    </row>
    <row r="237" spans="2:17" s="74" customFormat="1" ht="15" customHeight="1" thickBot="1">
      <c r="B237" s="1196" t="s">
        <v>133</v>
      </c>
      <c r="C237" s="1197"/>
      <c r="D237" s="471" t="s">
        <v>130</v>
      </c>
      <c r="E237" s="538">
        <f t="shared" ref="E237:P237" si="114">E149*-1</f>
        <v>0</v>
      </c>
      <c r="F237" s="539">
        <f t="shared" si="114"/>
        <v>0</v>
      </c>
      <c r="G237" s="539">
        <f t="shared" si="114"/>
        <v>0</v>
      </c>
      <c r="H237" s="539">
        <f t="shared" si="114"/>
        <v>0</v>
      </c>
      <c r="I237" s="539">
        <f t="shared" si="114"/>
        <v>0</v>
      </c>
      <c r="J237" s="539">
        <f t="shared" si="114"/>
        <v>0</v>
      </c>
      <c r="K237" s="539">
        <f t="shared" si="114"/>
        <v>0</v>
      </c>
      <c r="L237" s="539">
        <f t="shared" si="114"/>
        <v>0</v>
      </c>
      <c r="M237" s="539">
        <f t="shared" si="114"/>
        <v>0</v>
      </c>
      <c r="N237" s="539">
        <f t="shared" si="114"/>
        <v>0</v>
      </c>
      <c r="O237" s="539">
        <f t="shared" si="114"/>
        <v>0</v>
      </c>
      <c r="P237" s="540">
        <f t="shared" si="114"/>
        <v>0</v>
      </c>
      <c r="Q237" s="541">
        <f t="shared" si="67"/>
        <v>0</v>
      </c>
    </row>
    <row r="238" spans="2:17" s="74" customFormat="1" ht="9.9499999999999993" customHeight="1">
      <c r="B238" s="443"/>
      <c r="C238" s="443"/>
      <c r="D238" s="115"/>
      <c r="E238" s="441"/>
      <c r="F238" s="441"/>
      <c r="G238" s="441"/>
      <c r="H238" s="441"/>
      <c r="I238" s="441"/>
      <c r="J238" s="441"/>
      <c r="K238" s="441"/>
      <c r="L238" s="441"/>
      <c r="M238" s="441"/>
      <c r="N238" s="441"/>
      <c r="O238" s="441"/>
      <c r="P238" s="441"/>
      <c r="Q238" s="442"/>
    </row>
    <row r="239" spans="2:17" s="74" customFormat="1" ht="9.9499999999999993" customHeight="1">
      <c r="B239" s="443"/>
      <c r="C239" s="443" t="s">
        <v>551</v>
      </c>
      <c r="D239" s="115"/>
      <c r="E239" s="442">
        <f>SUM(E190:E228)-E235</f>
        <v>0</v>
      </c>
      <c r="F239" s="442">
        <f t="shared" ref="F239:P239" si="115">SUM(F190:F228)-F235</f>
        <v>0</v>
      </c>
      <c r="G239" s="442">
        <f t="shared" si="115"/>
        <v>0</v>
      </c>
      <c r="H239" s="442">
        <f t="shared" si="115"/>
        <v>0</v>
      </c>
      <c r="I239" s="442">
        <f t="shared" si="115"/>
        <v>0</v>
      </c>
      <c r="J239" s="442">
        <f t="shared" si="115"/>
        <v>0</v>
      </c>
      <c r="K239" s="442">
        <f t="shared" si="115"/>
        <v>0</v>
      </c>
      <c r="L239" s="442">
        <f t="shared" si="115"/>
        <v>0</v>
      </c>
      <c r="M239" s="442">
        <f t="shared" si="115"/>
        <v>0</v>
      </c>
      <c r="N239" s="442">
        <f t="shared" si="115"/>
        <v>0</v>
      </c>
      <c r="O239" s="442">
        <f t="shared" si="115"/>
        <v>0</v>
      </c>
      <c r="P239" s="442">
        <f t="shared" si="115"/>
        <v>0</v>
      </c>
      <c r="Q239" s="442">
        <f>SUM(E239:P239)</f>
        <v>0</v>
      </c>
    </row>
    <row r="240" spans="2:17" s="74" customFormat="1" ht="9.9499999999999993" customHeight="1">
      <c r="B240" s="443"/>
      <c r="C240" s="443" t="s">
        <v>552</v>
      </c>
      <c r="D240" s="115"/>
      <c r="E240" s="442">
        <f>E149</f>
        <v>0</v>
      </c>
      <c r="F240" s="442">
        <f t="shared" ref="F240:P240" si="116">F149</f>
        <v>0</v>
      </c>
      <c r="G240" s="442">
        <f t="shared" si="116"/>
        <v>0</v>
      </c>
      <c r="H240" s="442">
        <f t="shared" si="116"/>
        <v>0</v>
      </c>
      <c r="I240" s="442">
        <f t="shared" si="116"/>
        <v>0</v>
      </c>
      <c r="J240" s="442">
        <f t="shared" si="116"/>
        <v>0</v>
      </c>
      <c r="K240" s="442">
        <f t="shared" si="116"/>
        <v>0</v>
      </c>
      <c r="L240" s="442">
        <f t="shared" si="116"/>
        <v>0</v>
      </c>
      <c r="M240" s="442">
        <f t="shared" si="116"/>
        <v>0</v>
      </c>
      <c r="N240" s="442">
        <f t="shared" si="116"/>
        <v>0</v>
      </c>
      <c r="O240" s="442">
        <f t="shared" si="116"/>
        <v>0</v>
      </c>
      <c r="P240" s="442">
        <f t="shared" si="116"/>
        <v>0</v>
      </c>
      <c r="Q240" s="442">
        <f>SUM(E240:P240)</f>
        <v>0</v>
      </c>
    </row>
    <row r="241" spans="2:17" s="74" customFormat="1" ht="9.9499999999999993" customHeight="1">
      <c r="B241" s="443"/>
      <c r="C241" s="443"/>
      <c r="D241" s="115"/>
      <c r="E241" s="442"/>
      <c r="F241" s="442"/>
      <c r="G241" s="442"/>
      <c r="H241" s="442"/>
      <c r="I241" s="442"/>
      <c r="J241" s="442"/>
      <c r="K241" s="442"/>
      <c r="L241" s="442"/>
      <c r="M241" s="442"/>
      <c r="N241" s="442"/>
      <c r="O241" s="442"/>
      <c r="P241" s="442"/>
      <c r="Q241" s="442"/>
    </row>
    <row r="242" spans="2:17" s="74" customFormat="1" ht="9.9499999999999993" customHeight="1" thickBot="1">
      <c r="B242" s="443"/>
      <c r="C242" s="443"/>
      <c r="D242" s="115"/>
      <c r="E242" s="442"/>
      <c r="F242" s="442"/>
      <c r="G242" s="442"/>
      <c r="H242" s="442"/>
      <c r="I242" s="442"/>
      <c r="J242" s="442"/>
      <c r="K242" s="442"/>
      <c r="L242" s="442"/>
      <c r="M242" s="442"/>
      <c r="N242" s="442"/>
      <c r="O242" s="442"/>
      <c r="P242" s="442"/>
      <c r="Q242" s="442"/>
    </row>
    <row r="243" spans="2:17" s="74" customFormat="1" ht="9.9499999999999993" customHeight="1" thickBot="1">
      <c r="B243" s="551" t="s">
        <v>134</v>
      </c>
      <c r="C243" s="553">
        <f>実績評価!J12</f>
        <v>0</v>
      </c>
      <c r="D243" s="552" t="s">
        <v>259</v>
      </c>
    </row>
    <row r="244" spans="2:17" s="74" customFormat="1" ht="15" customHeight="1">
      <c r="B244" s="1198"/>
      <c r="C244" s="1199"/>
      <c r="D244" s="1199"/>
      <c r="E244" s="542" t="str">
        <f t="shared" ref="E244:P244" si="117">E15</f>
        <v>４月</v>
      </c>
      <c r="F244" s="542" t="str">
        <f t="shared" si="117"/>
        <v>５月</v>
      </c>
      <c r="G244" s="542" t="str">
        <f t="shared" si="117"/>
        <v>６月</v>
      </c>
      <c r="H244" s="542" t="str">
        <f t="shared" si="117"/>
        <v>７月</v>
      </c>
      <c r="I244" s="542" t="str">
        <f t="shared" si="117"/>
        <v>８月</v>
      </c>
      <c r="J244" s="542" t="str">
        <f t="shared" si="117"/>
        <v>９月</v>
      </c>
      <c r="K244" s="542" t="str">
        <f t="shared" si="117"/>
        <v>１０月</v>
      </c>
      <c r="L244" s="542" t="str">
        <f t="shared" si="117"/>
        <v>１１月</v>
      </c>
      <c r="M244" s="542" t="str">
        <f t="shared" si="117"/>
        <v>１２月</v>
      </c>
      <c r="N244" s="542" t="str">
        <f t="shared" si="117"/>
        <v>１月</v>
      </c>
      <c r="O244" s="542" t="str">
        <f t="shared" si="117"/>
        <v>２月</v>
      </c>
      <c r="P244" s="542" t="str">
        <f t="shared" si="117"/>
        <v>３月</v>
      </c>
      <c r="Q244" s="543" t="s">
        <v>44</v>
      </c>
    </row>
    <row r="245" spans="2:17" s="74" customFormat="1" ht="15" customHeight="1">
      <c r="B245" s="544" t="s">
        <v>135</v>
      </c>
      <c r="C245" s="1200" t="s">
        <v>136</v>
      </c>
      <c r="D245" s="1201"/>
      <c r="E245" s="344">
        <f t="shared" ref="E245:P245" si="118">IF($C$243=0,0,SUM(E190:E205)/$C$243*1000)</f>
        <v>0</v>
      </c>
      <c r="F245" s="344">
        <f t="shared" si="118"/>
        <v>0</v>
      </c>
      <c r="G245" s="344">
        <f t="shared" si="118"/>
        <v>0</v>
      </c>
      <c r="H245" s="344">
        <f t="shared" si="118"/>
        <v>0</v>
      </c>
      <c r="I245" s="344">
        <f t="shared" si="118"/>
        <v>0</v>
      </c>
      <c r="J245" s="344">
        <f t="shared" si="118"/>
        <v>0</v>
      </c>
      <c r="K245" s="344">
        <f t="shared" si="118"/>
        <v>0</v>
      </c>
      <c r="L245" s="344">
        <f t="shared" si="118"/>
        <v>0</v>
      </c>
      <c r="M245" s="344">
        <f t="shared" si="118"/>
        <v>0</v>
      </c>
      <c r="N245" s="344">
        <f t="shared" si="118"/>
        <v>0</v>
      </c>
      <c r="O245" s="344">
        <f t="shared" si="118"/>
        <v>0</v>
      </c>
      <c r="P245" s="344">
        <f t="shared" si="118"/>
        <v>0</v>
      </c>
      <c r="Q245" s="545">
        <f t="shared" ref="Q245:Q252" si="119">SUM(E245:P245)</f>
        <v>0</v>
      </c>
    </row>
    <row r="246" spans="2:17" s="74" customFormat="1" ht="15" customHeight="1">
      <c r="B246" s="546" t="s">
        <v>104</v>
      </c>
      <c r="C246" s="1192" t="s">
        <v>136</v>
      </c>
      <c r="D246" s="1193"/>
      <c r="E246" s="345">
        <f>IF($C$243=0,0,SUM(E211:E213)/$C$243*1000)</f>
        <v>0</v>
      </c>
      <c r="F246" s="345">
        <f t="shared" ref="F246:P246" si="120">IF($C$243=0,0,SUM(F211:F213)/$C$243*1000)</f>
        <v>0</v>
      </c>
      <c r="G246" s="345">
        <f t="shared" si="120"/>
        <v>0</v>
      </c>
      <c r="H246" s="345">
        <f t="shared" si="120"/>
        <v>0</v>
      </c>
      <c r="I246" s="345">
        <f t="shared" si="120"/>
        <v>0</v>
      </c>
      <c r="J246" s="345">
        <f t="shared" si="120"/>
        <v>0</v>
      </c>
      <c r="K246" s="345">
        <f t="shared" si="120"/>
        <v>0</v>
      </c>
      <c r="L246" s="345">
        <f t="shared" si="120"/>
        <v>0</v>
      </c>
      <c r="M246" s="345">
        <f t="shared" si="120"/>
        <v>0</v>
      </c>
      <c r="N246" s="345">
        <f t="shared" si="120"/>
        <v>0</v>
      </c>
      <c r="O246" s="345">
        <f t="shared" si="120"/>
        <v>0</v>
      </c>
      <c r="P246" s="345">
        <f t="shared" si="120"/>
        <v>0</v>
      </c>
      <c r="Q246" s="547">
        <f t="shared" si="119"/>
        <v>0</v>
      </c>
    </row>
    <row r="247" spans="2:17" s="74" customFormat="1" ht="15" customHeight="1">
      <c r="B247" s="546" t="s">
        <v>105</v>
      </c>
      <c r="C247" s="1192" t="s">
        <v>136</v>
      </c>
      <c r="D247" s="1193"/>
      <c r="E247" s="345">
        <f>IF($C$243=0,0,SUM(E214:E216)/$C$243*1000)</f>
        <v>0</v>
      </c>
      <c r="F247" s="345">
        <f t="shared" ref="F247:P247" si="121">IF($C$243=0,0,SUM(F214:F216)/$C$243*1000)</f>
        <v>0</v>
      </c>
      <c r="G247" s="345">
        <f t="shared" si="121"/>
        <v>0</v>
      </c>
      <c r="H247" s="345">
        <f t="shared" si="121"/>
        <v>0</v>
      </c>
      <c r="I247" s="345">
        <f t="shared" si="121"/>
        <v>0</v>
      </c>
      <c r="J247" s="345">
        <f t="shared" si="121"/>
        <v>0</v>
      </c>
      <c r="K247" s="345">
        <f t="shared" si="121"/>
        <v>0</v>
      </c>
      <c r="L247" s="345">
        <f t="shared" si="121"/>
        <v>0</v>
      </c>
      <c r="M247" s="345">
        <f t="shared" si="121"/>
        <v>0</v>
      </c>
      <c r="N247" s="345">
        <f t="shared" si="121"/>
        <v>0</v>
      </c>
      <c r="O247" s="345">
        <f t="shared" si="121"/>
        <v>0</v>
      </c>
      <c r="P247" s="345">
        <f t="shared" si="121"/>
        <v>0</v>
      </c>
      <c r="Q247" s="547">
        <f t="shared" si="119"/>
        <v>0</v>
      </c>
    </row>
    <row r="248" spans="2:17" s="74" customFormat="1" ht="15" customHeight="1">
      <c r="B248" s="546" t="s">
        <v>102</v>
      </c>
      <c r="C248" s="1192" t="s">
        <v>136</v>
      </c>
      <c r="D248" s="1193"/>
      <c r="E248" s="345">
        <f>IF($C$243=0,0,SUM(E217:E225)/$C$243*1000)</f>
        <v>0</v>
      </c>
      <c r="F248" s="345">
        <f t="shared" ref="F248:P248" si="122">IF($C$243=0,0,SUM(F217:F225)/$C$243*1000)</f>
        <v>0</v>
      </c>
      <c r="G248" s="345">
        <f t="shared" si="122"/>
        <v>0</v>
      </c>
      <c r="H248" s="345">
        <f t="shared" si="122"/>
        <v>0</v>
      </c>
      <c r="I248" s="345">
        <f t="shared" si="122"/>
        <v>0</v>
      </c>
      <c r="J248" s="345">
        <f t="shared" si="122"/>
        <v>0</v>
      </c>
      <c r="K248" s="345">
        <f t="shared" si="122"/>
        <v>0</v>
      </c>
      <c r="L248" s="345">
        <f t="shared" si="122"/>
        <v>0</v>
      </c>
      <c r="M248" s="345">
        <f t="shared" si="122"/>
        <v>0</v>
      </c>
      <c r="N248" s="345">
        <f t="shared" si="122"/>
        <v>0</v>
      </c>
      <c r="O248" s="345">
        <f t="shared" si="122"/>
        <v>0</v>
      </c>
      <c r="P248" s="345">
        <f t="shared" si="122"/>
        <v>0</v>
      </c>
      <c r="Q248" s="547">
        <f t="shared" si="119"/>
        <v>0</v>
      </c>
    </row>
    <row r="249" spans="2:17" ht="15" customHeight="1">
      <c r="B249" s="546" t="s">
        <v>106</v>
      </c>
      <c r="C249" s="1192" t="s">
        <v>136</v>
      </c>
      <c r="D249" s="1193"/>
      <c r="E249" s="345">
        <f>IF($C$243=0,0,SUM(E226:E228)/$C$243*1000)</f>
        <v>0</v>
      </c>
      <c r="F249" s="345">
        <f t="shared" ref="F249:P249" si="123">IF($C$243=0,0,SUM(F226:F228)/$C$243*1000)</f>
        <v>0</v>
      </c>
      <c r="G249" s="345">
        <f t="shared" si="123"/>
        <v>0</v>
      </c>
      <c r="H249" s="345">
        <f t="shared" si="123"/>
        <v>0</v>
      </c>
      <c r="I249" s="345">
        <f t="shared" si="123"/>
        <v>0</v>
      </c>
      <c r="J249" s="345">
        <f t="shared" si="123"/>
        <v>0</v>
      </c>
      <c r="K249" s="345">
        <f t="shared" si="123"/>
        <v>0</v>
      </c>
      <c r="L249" s="345">
        <f t="shared" si="123"/>
        <v>0</v>
      </c>
      <c r="M249" s="345">
        <f t="shared" si="123"/>
        <v>0</v>
      </c>
      <c r="N249" s="345">
        <f t="shared" si="123"/>
        <v>0</v>
      </c>
      <c r="O249" s="345">
        <f t="shared" si="123"/>
        <v>0</v>
      </c>
      <c r="P249" s="345">
        <f t="shared" si="123"/>
        <v>0</v>
      </c>
      <c r="Q249" s="547">
        <f t="shared" si="119"/>
        <v>0</v>
      </c>
    </row>
    <row r="250" spans="2:17" ht="15" customHeight="1">
      <c r="B250" s="546" t="s">
        <v>137</v>
      </c>
      <c r="C250" s="1192" t="s">
        <v>136</v>
      </c>
      <c r="D250" s="1193"/>
      <c r="E250" s="345">
        <f>IF($C$243=0,0,SUM(E206:E210)/$C$243*1000)</f>
        <v>0</v>
      </c>
      <c r="F250" s="345">
        <f t="shared" ref="F250:P250" si="124">IF($C$243=0,0,SUM(F206:F210)/$C$243*1000)</f>
        <v>0</v>
      </c>
      <c r="G250" s="345">
        <f t="shared" si="124"/>
        <v>0</v>
      </c>
      <c r="H250" s="345">
        <f t="shared" si="124"/>
        <v>0</v>
      </c>
      <c r="I250" s="345">
        <f t="shared" si="124"/>
        <v>0</v>
      </c>
      <c r="J250" s="345">
        <f t="shared" si="124"/>
        <v>0</v>
      </c>
      <c r="K250" s="345">
        <f t="shared" si="124"/>
        <v>0</v>
      </c>
      <c r="L250" s="345">
        <f t="shared" si="124"/>
        <v>0</v>
      </c>
      <c r="M250" s="345">
        <f t="shared" si="124"/>
        <v>0</v>
      </c>
      <c r="N250" s="345">
        <f t="shared" si="124"/>
        <v>0</v>
      </c>
      <c r="O250" s="345">
        <f t="shared" si="124"/>
        <v>0</v>
      </c>
      <c r="P250" s="345">
        <f t="shared" si="124"/>
        <v>0</v>
      </c>
      <c r="Q250" s="547">
        <f t="shared" si="119"/>
        <v>0</v>
      </c>
    </row>
    <row r="251" spans="2:17" ht="15" customHeight="1">
      <c r="B251" s="546" t="s">
        <v>107</v>
      </c>
      <c r="C251" s="1192" t="s">
        <v>136</v>
      </c>
      <c r="D251" s="1193"/>
      <c r="E251" s="345">
        <f>IF($C$243=0,0,SUM(E229:E233)/$C$243*1000)</f>
        <v>0</v>
      </c>
      <c r="F251" s="345">
        <f t="shared" ref="F251:P251" si="125">IF($C$243=0,0,SUM(F229:F233)/$C$243*1000)</f>
        <v>0</v>
      </c>
      <c r="G251" s="345">
        <f t="shared" si="125"/>
        <v>0</v>
      </c>
      <c r="H251" s="345">
        <f t="shared" si="125"/>
        <v>0</v>
      </c>
      <c r="I251" s="345">
        <f t="shared" si="125"/>
        <v>0</v>
      </c>
      <c r="J251" s="345">
        <f t="shared" si="125"/>
        <v>0</v>
      </c>
      <c r="K251" s="345">
        <f t="shared" si="125"/>
        <v>0</v>
      </c>
      <c r="L251" s="345">
        <f t="shared" si="125"/>
        <v>0</v>
      </c>
      <c r="M251" s="345">
        <f t="shared" si="125"/>
        <v>0</v>
      </c>
      <c r="N251" s="345">
        <f t="shared" si="125"/>
        <v>0</v>
      </c>
      <c r="O251" s="345">
        <f t="shared" si="125"/>
        <v>0</v>
      </c>
      <c r="P251" s="345">
        <f t="shared" si="125"/>
        <v>0</v>
      </c>
      <c r="Q251" s="547">
        <f t="shared" si="119"/>
        <v>0</v>
      </c>
    </row>
    <row r="252" spans="2:17" ht="15" customHeight="1" thickBot="1">
      <c r="B252" s="548" t="s">
        <v>115</v>
      </c>
      <c r="C252" s="1194" t="s">
        <v>136</v>
      </c>
      <c r="D252" s="1195"/>
      <c r="E252" s="549">
        <f>IF($C$243=0,0,E237/$C$243*1000)</f>
        <v>0</v>
      </c>
      <c r="F252" s="549">
        <f t="shared" ref="F252:P252" si="126">IF($C$243=0,0,F237/$C$243*1000)</f>
        <v>0</v>
      </c>
      <c r="G252" s="549">
        <f t="shared" si="126"/>
        <v>0</v>
      </c>
      <c r="H252" s="549">
        <f t="shared" si="126"/>
        <v>0</v>
      </c>
      <c r="I252" s="549">
        <f t="shared" si="126"/>
        <v>0</v>
      </c>
      <c r="J252" s="549">
        <f t="shared" si="126"/>
        <v>0</v>
      </c>
      <c r="K252" s="549">
        <f t="shared" si="126"/>
        <v>0</v>
      </c>
      <c r="L252" s="549">
        <f t="shared" si="126"/>
        <v>0</v>
      </c>
      <c r="M252" s="549">
        <f t="shared" si="126"/>
        <v>0</v>
      </c>
      <c r="N252" s="549">
        <f t="shared" si="126"/>
        <v>0</v>
      </c>
      <c r="O252" s="549">
        <f t="shared" si="126"/>
        <v>0</v>
      </c>
      <c r="P252" s="549">
        <f t="shared" si="126"/>
        <v>0</v>
      </c>
      <c r="Q252" s="550">
        <f t="shared" si="119"/>
        <v>0</v>
      </c>
    </row>
    <row r="253" spans="2:17">
      <c r="B253" s="74"/>
      <c r="C253" s="74"/>
      <c r="D253" s="74"/>
      <c r="E253" s="74"/>
      <c r="F253" s="74"/>
      <c r="G253" s="74"/>
      <c r="H253" s="74"/>
      <c r="I253" s="74"/>
      <c r="J253" s="74"/>
      <c r="K253" s="74"/>
      <c r="L253" s="74"/>
      <c r="M253" s="74"/>
      <c r="N253" s="74"/>
      <c r="O253" s="74"/>
      <c r="P253" s="74"/>
      <c r="Q253" s="74"/>
    </row>
    <row r="254" spans="2:17">
      <c r="B254" s="65" t="s">
        <v>420</v>
      </c>
    </row>
    <row r="255" spans="2:17">
      <c r="B255" s="73"/>
      <c r="C255" s="73" t="s">
        <v>425</v>
      </c>
      <c r="E255" s="74"/>
      <c r="F255" s="74"/>
      <c r="G255" s="74"/>
    </row>
    <row r="256" spans="2:17">
      <c r="B256" s="73" t="s">
        <v>421</v>
      </c>
      <c r="C256" s="907">
        <f>SUM(T16:T18)+SUM(T20:T22)</f>
        <v>0</v>
      </c>
      <c r="D256" s="74"/>
      <c r="E256" s="74"/>
      <c r="F256" s="74"/>
      <c r="G256" s="74"/>
    </row>
    <row r="257" spans="2:7">
      <c r="B257" s="73" t="s">
        <v>422</v>
      </c>
      <c r="C257" s="907">
        <f>SUM(T24:T25)</f>
        <v>0</v>
      </c>
      <c r="D257" s="74"/>
      <c r="E257" s="74"/>
      <c r="F257" s="74"/>
      <c r="G257" s="74"/>
    </row>
    <row r="258" spans="2:7">
      <c r="B258" s="73" t="s">
        <v>423</v>
      </c>
      <c r="C258" s="907">
        <f>SUM(T27:T29)</f>
        <v>0</v>
      </c>
      <c r="D258" s="74"/>
      <c r="E258" s="74"/>
      <c r="F258" s="74"/>
      <c r="G258" s="74"/>
    </row>
    <row r="259" spans="2:7">
      <c r="B259" s="73" t="s">
        <v>424</v>
      </c>
      <c r="C259" s="907">
        <f>SUM(T31:T33)</f>
        <v>0</v>
      </c>
      <c r="D259" s="74"/>
      <c r="E259" s="74"/>
      <c r="F259" s="74"/>
      <c r="G259" s="74"/>
    </row>
    <row r="260" spans="2:7">
      <c r="B260" s="73"/>
      <c r="C260" s="907">
        <f>SUM(C256:C259)</f>
        <v>0</v>
      </c>
      <c r="D260" s="74" t="s">
        <v>426</v>
      </c>
      <c r="E260" s="74"/>
      <c r="F260" s="74"/>
      <c r="G260" s="74"/>
    </row>
    <row r="261" spans="2:7">
      <c r="B261" s="74"/>
      <c r="C261" s="74"/>
      <c r="D261" s="74"/>
      <c r="E261" s="74"/>
      <c r="F261" s="74"/>
      <c r="G261" s="74"/>
    </row>
  </sheetData>
  <sheetProtection formatCells="0" formatColumns="0" formatRows="0" insertColumns="0" insertRows="0" deleteColumns="0" deleteRows="0" selectLockedCells="1"/>
  <mergeCells count="116">
    <mergeCell ref="H3:Q4"/>
    <mergeCell ref="F3:F4"/>
    <mergeCell ref="G3:G4"/>
    <mergeCell ref="U11:V11"/>
    <mergeCell ref="G11:I13"/>
    <mergeCell ref="B15:D15"/>
    <mergeCell ref="R15:S15"/>
    <mergeCell ref="B16:B18"/>
    <mergeCell ref="B19:C19"/>
    <mergeCell ref="B20:B22"/>
    <mergeCell ref="B23:C23"/>
    <mergeCell ref="K11:S11"/>
    <mergeCell ref="K12:O12"/>
    <mergeCell ref="P12:S12"/>
    <mergeCell ref="K13:O13"/>
    <mergeCell ref="P13:S13"/>
    <mergeCell ref="B64:B66"/>
    <mergeCell ref="B67:B71"/>
    <mergeCell ref="B39:D39"/>
    <mergeCell ref="R39:S39"/>
    <mergeCell ref="B40:B42"/>
    <mergeCell ref="B45:B46"/>
    <mergeCell ref="B50:D50"/>
    <mergeCell ref="B51:B60"/>
    <mergeCell ref="B24:B25"/>
    <mergeCell ref="B26:C26"/>
    <mergeCell ref="B27:B29"/>
    <mergeCell ref="B30:C30"/>
    <mergeCell ref="B31:B33"/>
    <mergeCell ref="B34:C34"/>
    <mergeCell ref="B61:B63"/>
    <mergeCell ref="R50:T50"/>
    <mergeCell ref="B43:B44"/>
    <mergeCell ref="B104:D104"/>
    <mergeCell ref="B105:B107"/>
    <mergeCell ref="B90:B94"/>
    <mergeCell ref="C97:F101"/>
    <mergeCell ref="I97:J97"/>
    <mergeCell ref="K97:M97"/>
    <mergeCell ref="N97:P97"/>
    <mergeCell ref="B72:B74"/>
    <mergeCell ref="B75:B77"/>
    <mergeCell ref="B78:B86"/>
    <mergeCell ref="B87:B89"/>
    <mergeCell ref="B129:B131"/>
    <mergeCell ref="Q129:Q131"/>
    <mergeCell ref="B132:B134"/>
    <mergeCell ref="B120:B121"/>
    <mergeCell ref="B124:D124"/>
    <mergeCell ref="B125:B127"/>
    <mergeCell ref="B108:B109"/>
    <mergeCell ref="B110:B112"/>
    <mergeCell ref="B113:B115"/>
    <mergeCell ref="B116:B118"/>
    <mergeCell ref="H157:I157"/>
    <mergeCell ref="J157:L157"/>
    <mergeCell ref="M157:O157"/>
    <mergeCell ref="B142:B144"/>
    <mergeCell ref="B145:B147"/>
    <mergeCell ref="B148:C148"/>
    <mergeCell ref="B149:C149"/>
    <mergeCell ref="B136:D136"/>
    <mergeCell ref="B137:B139"/>
    <mergeCell ref="B140:B141"/>
    <mergeCell ref="B150:B152"/>
    <mergeCell ref="C164:D164"/>
    <mergeCell ref="C165:D165"/>
    <mergeCell ref="C166:D166"/>
    <mergeCell ref="C160:D160"/>
    <mergeCell ref="C162:D162"/>
    <mergeCell ref="C163:D163"/>
    <mergeCell ref="B154:C154"/>
    <mergeCell ref="C157:D159"/>
    <mergeCell ref="E157:G157"/>
    <mergeCell ref="C161:D161"/>
    <mergeCell ref="J172:L172"/>
    <mergeCell ref="M172:O172"/>
    <mergeCell ref="P172:P173"/>
    <mergeCell ref="C175:D175"/>
    <mergeCell ref="C177:D177"/>
    <mergeCell ref="C178:D178"/>
    <mergeCell ref="C167:D167"/>
    <mergeCell ref="C168:D168"/>
    <mergeCell ref="C169:D170"/>
    <mergeCell ref="C172:D174"/>
    <mergeCell ref="E172:G172"/>
    <mergeCell ref="H172:I172"/>
    <mergeCell ref="C176:D176"/>
    <mergeCell ref="C186:D186"/>
    <mergeCell ref="B189:D189"/>
    <mergeCell ref="B190:B199"/>
    <mergeCell ref="B203:B205"/>
    <mergeCell ref="B206:B210"/>
    <mergeCell ref="B211:B213"/>
    <mergeCell ref="C179:D179"/>
    <mergeCell ref="C180:D180"/>
    <mergeCell ref="C181:D181"/>
    <mergeCell ref="C182:D182"/>
    <mergeCell ref="C184:D184"/>
    <mergeCell ref="C185:D185"/>
    <mergeCell ref="C183:D183"/>
    <mergeCell ref="B200:B202"/>
    <mergeCell ref="C251:D251"/>
    <mergeCell ref="C252:D252"/>
    <mergeCell ref="C245:D245"/>
    <mergeCell ref="C246:D246"/>
    <mergeCell ref="C247:D247"/>
    <mergeCell ref="C248:D248"/>
    <mergeCell ref="C249:D249"/>
    <mergeCell ref="C250:D250"/>
    <mergeCell ref="B214:B216"/>
    <mergeCell ref="B217:B225"/>
    <mergeCell ref="B226:B228"/>
    <mergeCell ref="B229:B233"/>
    <mergeCell ref="B237:C237"/>
    <mergeCell ref="B244:D244"/>
  </mergeCells>
  <phoneticPr fontId="2"/>
  <conditionalFormatting sqref="R16">
    <cfRule type="cellIs" dxfId="15" priority="19" operator="notEqual">
      <formula>0.00976</formula>
    </cfRule>
    <cfRule type="cellIs" dxfId="14" priority="20" operator="notEqual">
      <formula>$R$16</formula>
    </cfRule>
  </conditionalFormatting>
  <conditionalFormatting sqref="R17">
    <cfRule type="cellIs" dxfId="13" priority="18" operator="notEqual">
      <formula>0.00997</formula>
    </cfRule>
  </conditionalFormatting>
  <conditionalFormatting sqref="R18">
    <cfRule type="cellIs" dxfId="12" priority="17" operator="notEqual">
      <formula>0.00928</formula>
    </cfRule>
  </conditionalFormatting>
  <conditionalFormatting sqref="R25">
    <cfRule type="cellIs" dxfId="11" priority="16" operator="notEqual">
      <formula>0.0508</formula>
    </cfRule>
  </conditionalFormatting>
  <conditionalFormatting sqref="R27">
    <cfRule type="cellIs" dxfId="10" priority="15" operator="notEqual">
      <formula>0.0391</formula>
    </cfRule>
  </conditionalFormatting>
  <conditionalFormatting sqref="R28">
    <cfRule type="cellIs" dxfId="9" priority="6" operator="notEqual">
      <formula>0.0377</formula>
    </cfRule>
  </conditionalFormatting>
  <conditionalFormatting sqref="R29">
    <cfRule type="cellIs" dxfId="8" priority="14" operator="notEqual">
      <formula>0.0367</formula>
    </cfRule>
  </conditionalFormatting>
  <conditionalFormatting sqref="R40:R46">
    <cfRule type="cellIs" dxfId="7" priority="26" operator="notEqual">
      <formula>0.00976</formula>
    </cfRule>
  </conditionalFormatting>
  <conditionalFormatting sqref="U16:U18">
    <cfRule type="cellIs" dxfId="6" priority="11" operator="notEqual">
      <formula>0.587</formula>
    </cfRule>
  </conditionalFormatting>
  <conditionalFormatting sqref="U20:U22">
    <cfRule type="cellIs" dxfId="5" priority="3" operator="notEqual">
      <formula>0.587</formula>
    </cfRule>
  </conditionalFormatting>
  <conditionalFormatting sqref="U27">
    <cfRule type="cellIs" dxfId="4" priority="10" operator="notEqual">
      <formula>0.0189</formula>
    </cfRule>
  </conditionalFormatting>
  <conditionalFormatting sqref="U28">
    <cfRule type="cellIs" dxfId="3" priority="7" operator="notEqual">
      <formula>0.0187</formula>
    </cfRule>
  </conditionalFormatting>
  <conditionalFormatting sqref="U29">
    <cfRule type="cellIs" dxfId="2" priority="9" operator="notEqual">
      <formula>0.0185</formula>
    </cfRule>
  </conditionalFormatting>
  <conditionalFormatting sqref="U31">
    <cfRule type="cellIs" dxfId="1" priority="8" operator="notEqual">
      <formula>0.057</formula>
    </cfRule>
  </conditionalFormatting>
  <conditionalFormatting sqref="U40:U45">
    <cfRule type="cellIs" dxfId="0" priority="1" operator="notEqual">
      <formula>0.587</formula>
    </cfRule>
  </conditionalFormatting>
  <dataValidations count="3">
    <dataValidation type="list" allowBlank="1" showInputMessage="1" showErrorMessage="1" sqref="K11" xr:uid="{00000000-0002-0000-0700-000000000000}">
      <formula1>"LPガス（0.458m3/kg  50.8MJ/kg）,プロパン（0.502m3/kg  51.24MJ/kg）,ブタン（0.355m3/kg  49.7MJ/kg）"</formula1>
    </dataValidation>
    <dataValidation type="list" allowBlank="1" showInputMessage="1" sqref="R24" xr:uid="{00000000-0002-0000-0700-000001000000}">
      <formula1>"0.0448,0.045,0.046,0.0433"</formula1>
    </dataValidation>
    <dataValidation showInputMessage="1" showErrorMessage="1" sqref="C119 C67 C206" xr:uid="{00000000-0002-0000-0700-000002000000}"/>
  </dataValidations>
  <printOptions horizontalCentered="1"/>
  <pageMargins left="0.39370078740157483" right="0.39370078740157483" top="0.55118110236220474" bottom="0.55118110236220474" header="0.31496062992125984" footer="0.31496062992125984"/>
  <pageSetup paperSize="9" scale="79" fitToHeight="0" orientation="landscape" r:id="rId1"/>
  <headerFooter>
    <oddFooter>&amp;C月別実績(3回目)</oddFooter>
  </headerFooter>
  <rowBreaks count="5" manualBreakCount="5">
    <brk id="35" min="1" max="21" man="1"/>
    <brk id="102" min="1" max="21" man="1"/>
    <brk id="134" max="16383" man="1"/>
    <brk id="170" min="1" max="21" man="1"/>
    <brk id="213"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B0765-08E0-4EE6-A0D5-7CC2EACF82BD}">
  <sheetPr>
    <tabColor theme="5" tint="0.39997558519241921"/>
  </sheetPr>
  <dimension ref="B2:M34"/>
  <sheetViews>
    <sheetView zoomScaleNormal="100" zoomScaleSheetLayoutView="110" workbookViewId="0"/>
  </sheetViews>
  <sheetFormatPr defaultColWidth="8.69921875" defaultRowHeight="16.5"/>
  <cols>
    <col min="1" max="1" width="7.09765625" customWidth="1"/>
    <col min="2" max="2" width="5" customWidth="1"/>
    <col min="3" max="10" width="7.09765625" customWidth="1"/>
    <col min="12" max="12" width="4.59765625" style="943" customWidth="1"/>
    <col min="13" max="13" width="28.296875" customWidth="1"/>
  </cols>
  <sheetData>
    <row r="2" spans="2:13" ht="17.25" thickBot="1"/>
    <row r="3" spans="2:13" ht="38.25" customHeight="1" thickBot="1">
      <c r="B3" s="1290" t="s">
        <v>507</v>
      </c>
      <c r="C3" s="1291"/>
      <c r="D3" s="1291"/>
      <c r="E3" s="1291"/>
      <c r="F3" s="1291"/>
      <c r="G3" s="1291"/>
      <c r="H3" s="1291"/>
      <c r="I3" s="1291"/>
      <c r="J3" s="1292"/>
    </row>
    <row r="4" spans="2:13">
      <c r="B4" s="947"/>
      <c r="C4" s="948"/>
      <c r="D4" s="948"/>
      <c r="E4" s="948"/>
      <c r="F4" s="948"/>
      <c r="G4" s="948"/>
      <c r="H4" s="948"/>
      <c r="I4" s="948"/>
      <c r="J4" s="949"/>
    </row>
    <row r="5" spans="2:13">
      <c r="B5" s="947"/>
      <c r="C5" s="948"/>
      <c r="D5" s="948"/>
      <c r="E5" s="948"/>
      <c r="F5" s="948"/>
      <c r="G5" s="948"/>
      <c r="H5" s="948"/>
      <c r="I5" s="948"/>
      <c r="J5" s="949"/>
    </row>
    <row r="6" spans="2:13" ht="39.950000000000003" customHeight="1">
      <c r="B6" s="1293" t="s">
        <v>491</v>
      </c>
      <c r="C6" s="1294"/>
      <c r="D6" s="1294"/>
      <c r="E6" s="1294"/>
      <c r="F6" s="1294"/>
      <c r="G6" s="1294"/>
      <c r="H6" s="1294"/>
      <c r="I6" s="1294"/>
      <c r="J6" s="1295"/>
    </row>
    <row r="7" spans="2:13">
      <c r="B7" s="947"/>
      <c r="C7" s="948"/>
      <c r="D7" s="948"/>
      <c r="E7" s="948"/>
      <c r="F7" s="948"/>
      <c r="G7" s="948"/>
      <c r="H7" s="948"/>
      <c r="I7" s="948"/>
      <c r="J7" s="949"/>
    </row>
    <row r="8" spans="2:13">
      <c r="B8" s="1296" t="s">
        <v>490</v>
      </c>
      <c r="C8" s="1297"/>
      <c r="D8" s="1297"/>
      <c r="E8" s="1297"/>
      <c r="F8" s="1297"/>
      <c r="G8" s="1297"/>
      <c r="H8" s="1297"/>
      <c r="I8" s="1297"/>
      <c r="J8" s="1298"/>
      <c r="L8" s="945" t="s">
        <v>485</v>
      </c>
      <c r="M8" s="944" t="s">
        <v>486</v>
      </c>
    </row>
    <row r="9" spans="2:13">
      <c r="B9" s="947"/>
      <c r="C9" s="948"/>
      <c r="D9" s="948"/>
      <c r="E9" s="948"/>
      <c r="F9" s="948"/>
      <c r="G9" s="948"/>
      <c r="H9" s="948"/>
      <c r="I9" s="948"/>
      <c r="J9" s="949"/>
      <c r="L9" s="946">
        <v>1</v>
      </c>
      <c r="M9" s="942" t="s">
        <v>492</v>
      </c>
    </row>
    <row r="10" spans="2:13">
      <c r="B10" s="947" t="s">
        <v>509</v>
      </c>
      <c r="C10" s="948"/>
      <c r="D10" s="948"/>
      <c r="E10" s="948"/>
      <c r="F10" s="948"/>
      <c r="G10" s="948"/>
      <c r="H10" s="948"/>
      <c r="I10" s="948"/>
      <c r="J10" s="949"/>
      <c r="L10" s="946">
        <v>2</v>
      </c>
      <c r="M10" s="942" t="s">
        <v>493</v>
      </c>
    </row>
    <row r="11" spans="2:13">
      <c r="B11" s="947"/>
      <c r="C11" s="948"/>
      <c r="D11" s="948"/>
      <c r="E11" s="948"/>
      <c r="F11" s="948"/>
      <c r="G11" s="948"/>
      <c r="H11" s="948"/>
      <c r="I11" s="948"/>
      <c r="J11" s="949"/>
      <c r="L11" s="946">
        <v>3</v>
      </c>
      <c r="M11" s="942" t="s">
        <v>494</v>
      </c>
    </row>
    <row r="12" spans="2:13">
      <c r="B12" s="947"/>
      <c r="C12" s="948"/>
      <c r="D12" s="948"/>
      <c r="E12" s="948"/>
      <c r="F12" s="948"/>
      <c r="G12" s="948"/>
      <c r="H12" s="948"/>
      <c r="I12" s="948"/>
      <c r="J12" s="949"/>
      <c r="L12" s="946">
        <v>4</v>
      </c>
      <c r="M12" s="942" t="s">
        <v>495</v>
      </c>
    </row>
    <row r="13" spans="2:13">
      <c r="B13" s="947"/>
      <c r="C13" s="948"/>
      <c r="D13" s="948"/>
      <c r="E13" s="948"/>
      <c r="F13" s="948"/>
      <c r="G13" s="948"/>
      <c r="H13" s="948"/>
      <c r="I13" s="948"/>
      <c r="J13" s="949"/>
      <c r="L13" s="946">
        <v>5</v>
      </c>
      <c r="M13" s="942" t="s">
        <v>496</v>
      </c>
    </row>
    <row r="14" spans="2:13">
      <c r="B14" s="947"/>
      <c r="C14" s="948"/>
      <c r="D14" s="948"/>
      <c r="E14" s="948"/>
      <c r="F14" s="948"/>
      <c r="G14" s="948"/>
      <c r="H14" s="948"/>
      <c r="I14" s="948"/>
      <c r="J14" s="949"/>
      <c r="L14" s="946">
        <v>6</v>
      </c>
      <c r="M14" s="942" t="s">
        <v>497</v>
      </c>
    </row>
    <row r="15" spans="2:13">
      <c r="B15" s="947"/>
      <c r="C15" s="948"/>
      <c r="D15" s="948"/>
      <c r="E15" s="948"/>
      <c r="F15" s="948"/>
      <c r="G15" s="948"/>
      <c r="H15" s="948"/>
      <c r="I15" s="948"/>
      <c r="J15" s="949"/>
      <c r="L15" s="946">
        <v>7</v>
      </c>
      <c r="M15" s="942" t="s">
        <v>498</v>
      </c>
    </row>
    <row r="16" spans="2:13">
      <c r="B16" s="947"/>
      <c r="C16" s="948"/>
      <c r="D16" s="948"/>
      <c r="E16" s="948"/>
      <c r="F16" s="948"/>
      <c r="G16" s="948"/>
      <c r="H16" s="948"/>
      <c r="I16" s="948"/>
      <c r="J16" s="949"/>
      <c r="L16" s="946">
        <v>8</v>
      </c>
      <c r="M16" s="942" t="s">
        <v>499</v>
      </c>
    </row>
    <row r="17" spans="2:13">
      <c r="B17" s="947"/>
      <c r="C17" s="948"/>
      <c r="D17" s="948"/>
      <c r="E17" s="948"/>
      <c r="F17" s="948"/>
      <c r="G17" s="948"/>
      <c r="H17" s="948"/>
      <c r="I17" s="948"/>
      <c r="J17" s="949"/>
      <c r="L17" s="946">
        <v>9</v>
      </c>
      <c r="M17" s="942" t="s">
        <v>500</v>
      </c>
    </row>
    <row r="18" spans="2:13">
      <c r="B18" s="947" t="s">
        <v>508</v>
      </c>
      <c r="C18" s="948"/>
      <c r="D18" s="948"/>
      <c r="E18" s="948"/>
      <c r="F18" s="948"/>
      <c r="G18" s="948"/>
      <c r="H18" s="948"/>
      <c r="I18" s="948"/>
      <c r="J18" s="949"/>
      <c r="L18" s="946">
        <v>10</v>
      </c>
      <c r="M18" s="942" t="s">
        <v>501</v>
      </c>
    </row>
    <row r="19" spans="2:13">
      <c r="B19" s="947"/>
      <c r="C19" s="948" t="s">
        <v>487</v>
      </c>
      <c r="D19" s="948"/>
      <c r="E19" s="948"/>
      <c r="F19" s="948"/>
      <c r="G19" s="948"/>
      <c r="H19" s="948"/>
      <c r="I19" s="948"/>
      <c r="J19" s="949"/>
      <c r="L19" s="946">
        <v>11</v>
      </c>
      <c r="M19" s="942" t="s">
        <v>502</v>
      </c>
    </row>
    <row r="20" spans="2:13">
      <c r="B20" s="947"/>
      <c r="C20" s="948" t="s">
        <v>488</v>
      </c>
      <c r="D20" s="948"/>
      <c r="E20" s="948"/>
      <c r="F20" s="948"/>
      <c r="G20" s="948"/>
      <c r="H20" s="948"/>
      <c r="I20" s="948"/>
      <c r="J20" s="949"/>
      <c r="L20" s="946">
        <v>12</v>
      </c>
      <c r="M20" s="942" t="s">
        <v>503</v>
      </c>
    </row>
    <row r="21" spans="2:13">
      <c r="B21" s="947"/>
      <c r="C21" s="948"/>
      <c r="D21" s="948"/>
      <c r="E21" s="948"/>
      <c r="F21" s="948"/>
      <c r="G21" s="948"/>
      <c r="H21" s="948"/>
      <c r="I21" s="948"/>
      <c r="J21" s="949"/>
      <c r="L21" s="946">
        <v>13</v>
      </c>
      <c r="M21" s="942" t="s">
        <v>504</v>
      </c>
    </row>
    <row r="22" spans="2:13">
      <c r="B22" s="947"/>
      <c r="C22" s="948"/>
      <c r="D22" s="948"/>
      <c r="E22" s="948"/>
      <c r="F22" s="948"/>
      <c r="G22" s="948"/>
      <c r="H22" s="948"/>
      <c r="I22" s="948"/>
      <c r="J22" s="949"/>
      <c r="L22" s="946">
        <v>14</v>
      </c>
      <c r="M22" s="942" t="s">
        <v>505</v>
      </c>
    </row>
    <row r="23" spans="2:13">
      <c r="B23" s="919"/>
      <c r="J23" s="920"/>
      <c r="L23" s="946">
        <v>15</v>
      </c>
      <c r="M23" s="942" t="s">
        <v>484</v>
      </c>
    </row>
    <row r="24" spans="2:13">
      <c r="B24" s="919"/>
      <c r="J24" s="920"/>
    </row>
    <row r="25" spans="2:13">
      <c r="B25" s="919"/>
      <c r="J25" s="920"/>
      <c r="L25" s="1299" t="s">
        <v>489</v>
      </c>
      <c r="M25" s="1299"/>
    </row>
    <row r="26" spans="2:13" ht="16.7" customHeight="1">
      <c r="B26" s="919"/>
      <c r="J26" s="920"/>
      <c r="L26" s="1299"/>
      <c r="M26" s="1299"/>
    </row>
    <row r="27" spans="2:13">
      <c r="B27" s="919"/>
      <c r="J27" s="920"/>
      <c r="L27" s="1299"/>
      <c r="M27" s="1299"/>
    </row>
    <row r="28" spans="2:13">
      <c r="B28" s="919"/>
      <c r="J28" s="920"/>
    </row>
    <row r="29" spans="2:13">
      <c r="B29" s="919"/>
      <c r="J29" s="920"/>
    </row>
    <row r="30" spans="2:13">
      <c r="B30" s="919"/>
      <c r="J30" s="920"/>
    </row>
    <row r="31" spans="2:13">
      <c r="B31" s="919"/>
      <c r="J31" s="920"/>
    </row>
    <row r="32" spans="2:13">
      <c r="B32" s="919"/>
      <c r="J32" s="920"/>
    </row>
    <row r="33" spans="2:10" ht="17.25" thickBot="1">
      <c r="B33" s="921"/>
      <c r="C33" s="922"/>
      <c r="D33" s="922"/>
      <c r="E33" s="922"/>
      <c r="F33" s="922"/>
      <c r="G33" s="922"/>
      <c r="H33" s="922"/>
      <c r="I33" s="922"/>
      <c r="J33" s="923"/>
    </row>
    <row r="34" spans="2:10">
      <c r="B34" t="s">
        <v>510</v>
      </c>
    </row>
  </sheetData>
  <mergeCells count="4">
    <mergeCell ref="B3:J3"/>
    <mergeCell ref="B6:J6"/>
    <mergeCell ref="B8:J8"/>
    <mergeCell ref="L25:M27"/>
  </mergeCells>
  <phoneticPr fontId="2"/>
  <dataValidations count="1">
    <dataValidation type="list" allowBlank="1" showInputMessage="1" showErrorMessage="1" sqref="B13" xr:uid="{F2936D92-4EDF-46DF-88A6-7BE8C8853B4C}">
      <formula1>"CO2濃度による外気量制御, 自然換気システム, 空調ポンプ制御の高度化, 空調ファン制御の高度化, 冷却塔ファン・インバータ制御, 照明のゾーニング制御, フリークーリング, デシカント空調システム, クール・ヒートトレンチシステム, ハイブリッド給湯システム, 地中熱利用の高度化, コージェネレーション設備の高度化, 自然採光システム, 超高効率変圧器, 熱回収ヒートポンプ"</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64"/>
  <sheetViews>
    <sheetView view="pageBreakPreview" zoomScaleNormal="90" zoomScaleSheetLayoutView="100" workbookViewId="0">
      <selection activeCell="B1" sqref="B1:G1"/>
    </sheetView>
  </sheetViews>
  <sheetFormatPr defaultColWidth="7.3984375" defaultRowHeight="14.25"/>
  <cols>
    <col min="1" max="1" width="0.3984375" style="10" customWidth="1"/>
    <col min="2" max="3" width="9.8984375" style="10" customWidth="1"/>
    <col min="4" max="4" width="23.3984375" style="10" customWidth="1"/>
    <col min="5" max="5" width="16.59765625" style="10" customWidth="1"/>
    <col min="6" max="6" width="17.09765625" style="10" customWidth="1"/>
    <col min="7" max="7" width="12.3984375" style="10" customWidth="1"/>
    <col min="8" max="16384" width="7.3984375" style="10"/>
  </cols>
  <sheetData>
    <row r="1" spans="2:7" ht="29.25" customHeight="1">
      <c r="B1" s="1303" t="s">
        <v>162</v>
      </c>
      <c r="C1" s="1303"/>
      <c r="D1" s="1303"/>
      <c r="E1" s="1303"/>
      <c r="F1" s="1303"/>
      <c r="G1" s="1303"/>
    </row>
    <row r="2" spans="2:7" ht="18" customHeight="1">
      <c r="B2" s="11"/>
    </row>
    <row r="3" spans="2:7">
      <c r="B3" s="1304" t="s">
        <v>464</v>
      </c>
      <c r="C3" s="1300" t="s">
        <v>163</v>
      </c>
      <c r="D3" s="1306" t="s">
        <v>164</v>
      </c>
      <c r="E3" s="1306"/>
      <c r="F3" s="1306"/>
      <c r="G3" s="1304" t="s">
        <v>165</v>
      </c>
    </row>
    <row r="4" spans="2:7">
      <c r="B4" s="1305"/>
      <c r="C4" s="1305"/>
      <c r="D4" s="12" t="s">
        <v>166</v>
      </c>
      <c r="E4" s="13" t="s">
        <v>167</v>
      </c>
      <c r="F4" s="14" t="s">
        <v>168</v>
      </c>
      <c r="G4" s="1307"/>
    </row>
    <row r="5" spans="2:7">
      <c r="B5" s="1300" t="s">
        <v>169</v>
      </c>
      <c r="C5" s="1300" t="s">
        <v>170</v>
      </c>
      <c r="D5" s="15" t="s">
        <v>171</v>
      </c>
      <c r="E5" s="16" t="s">
        <v>172</v>
      </c>
      <c r="F5" s="17" t="s">
        <v>173</v>
      </c>
      <c r="G5" s="18" t="s">
        <v>174</v>
      </c>
    </row>
    <row r="6" spans="2:7">
      <c r="B6" s="1301"/>
      <c r="C6" s="1301"/>
      <c r="D6" s="15" t="s">
        <v>175</v>
      </c>
      <c r="E6" s="16" t="s">
        <v>172</v>
      </c>
      <c r="F6" s="17" t="s">
        <v>176</v>
      </c>
      <c r="G6" s="18" t="s">
        <v>174</v>
      </c>
    </row>
    <row r="7" spans="2:7">
      <c r="B7" s="1301"/>
      <c r="C7" s="1301"/>
      <c r="D7" s="15" t="s">
        <v>177</v>
      </c>
      <c r="E7" s="16" t="s">
        <v>172</v>
      </c>
      <c r="F7" s="17" t="s">
        <v>176</v>
      </c>
      <c r="G7" s="18" t="s">
        <v>174</v>
      </c>
    </row>
    <row r="8" spans="2:7">
      <c r="B8" s="1301"/>
      <c r="C8" s="1301"/>
      <c r="D8" s="15" t="s">
        <v>178</v>
      </c>
      <c r="E8" s="16" t="s">
        <v>172</v>
      </c>
      <c r="F8" s="17" t="s">
        <v>176</v>
      </c>
      <c r="G8" s="18" t="s">
        <v>174</v>
      </c>
    </row>
    <row r="9" spans="2:7">
      <c r="B9" s="1301"/>
      <c r="C9" s="1301"/>
      <c r="D9" s="15" t="s">
        <v>179</v>
      </c>
      <c r="E9" s="16" t="s">
        <v>172</v>
      </c>
      <c r="F9" s="17" t="s">
        <v>173</v>
      </c>
      <c r="G9" s="18" t="s">
        <v>174</v>
      </c>
    </row>
    <row r="10" spans="2:7">
      <c r="B10" s="1301"/>
      <c r="C10" s="1301"/>
      <c r="D10" s="15" t="s">
        <v>180</v>
      </c>
      <c r="E10" s="16" t="s">
        <v>172</v>
      </c>
      <c r="F10" s="17" t="s">
        <v>176</v>
      </c>
      <c r="G10" s="18" t="s">
        <v>174</v>
      </c>
    </row>
    <row r="11" spans="2:7">
      <c r="B11" s="1301"/>
      <c r="C11" s="1301"/>
      <c r="D11" s="19" t="s">
        <v>181</v>
      </c>
      <c r="E11" s="16" t="s">
        <v>182</v>
      </c>
      <c r="F11" s="17" t="s">
        <v>183</v>
      </c>
      <c r="G11" s="18" t="s">
        <v>184</v>
      </c>
    </row>
    <row r="12" spans="2:7">
      <c r="B12" s="1301"/>
      <c r="C12" s="1301"/>
      <c r="D12" s="15" t="s">
        <v>185</v>
      </c>
      <c r="E12" s="16" t="s">
        <v>182</v>
      </c>
      <c r="F12" s="17" t="s">
        <v>186</v>
      </c>
      <c r="G12" s="18" t="s">
        <v>184</v>
      </c>
    </row>
    <row r="13" spans="2:7">
      <c r="B13" s="1301"/>
      <c r="C13" s="1301"/>
      <c r="D13" s="15" t="s">
        <v>187</v>
      </c>
      <c r="E13" s="16" t="s">
        <v>188</v>
      </c>
      <c r="F13" s="17"/>
      <c r="G13" s="18" t="s">
        <v>184</v>
      </c>
    </row>
    <row r="14" spans="2:7">
      <c r="B14" s="1301"/>
      <c r="C14" s="1301"/>
      <c r="D14" s="15" t="s">
        <v>189</v>
      </c>
      <c r="E14" s="16" t="s">
        <v>182</v>
      </c>
      <c r="F14" s="17" t="s">
        <v>190</v>
      </c>
      <c r="G14" s="18" t="s">
        <v>184</v>
      </c>
    </row>
    <row r="15" spans="2:7">
      <c r="B15" s="1301"/>
      <c r="C15" s="1301"/>
      <c r="D15" s="15" t="s">
        <v>191</v>
      </c>
      <c r="E15" s="16"/>
      <c r="F15" s="17" t="s">
        <v>192</v>
      </c>
      <c r="G15" s="18" t="s">
        <v>184</v>
      </c>
    </row>
    <row r="16" spans="2:7">
      <c r="B16" s="1301"/>
      <c r="C16" s="1301"/>
      <c r="D16" s="15" t="s">
        <v>193</v>
      </c>
      <c r="E16" s="16"/>
      <c r="F16" s="17"/>
      <c r="G16" s="18" t="s">
        <v>194</v>
      </c>
    </row>
    <row r="17" spans="2:7">
      <c r="B17" s="1301"/>
      <c r="C17" s="1301"/>
      <c r="D17" s="20"/>
      <c r="E17" s="21"/>
      <c r="F17" s="22"/>
      <c r="G17" s="23"/>
    </row>
    <row r="18" spans="2:7">
      <c r="B18" s="1301"/>
      <c r="C18" s="1301"/>
      <c r="D18" s="15" t="s">
        <v>195</v>
      </c>
      <c r="E18" s="16" t="s">
        <v>196</v>
      </c>
      <c r="F18" s="17"/>
      <c r="G18" s="18" t="s">
        <v>174</v>
      </c>
    </row>
    <row r="19" spans="2:7">
      <c r="B19" s="1301"/>
      <c r="C19" s="1301"/>
      <c r="D19" s="15" t="s">
        <v>197</v>
      </c>
      <c r="E19" s="16" t="s">
        <v>198</v>
      </c>
      <c r="F19" s="17" t="s">
        <v>199</v>
      </c>
      <c r="G19" s="18" t="s">
        <v>174</v>
      </c>
    </row>
    <row r="20" spans="2:7">
      <c r="B20" s="1301"/>
      <c r="C20" s="1301"/>
      <c r="D20" s="15" t="s">
        <v>200</v>
      </c>
      <c r="E20" s="16"/>
      <c r="F20" s="17"/>
      <c r="G20" s="18" t="s">
        <v>174</v>
      </c>
    </row>
    <row r="21" spans="2:7">
      <c r="B21" s="1301"/>
      <c r="C21" s="1301"/>
      <c r="D21" s="24"/>
      <c r="E21" s="21"/>
      <c r="F21" s="22"/>
      <c r="G21" s="23"/>
    </row>
    <row r="22" spans="2:7">
      <c r="B22" s="1301"/>
      <c r="C22" s="1301"/>
      <c r="D22" s="15" t="s">
        <v>201</v>
      </c>
      <c r="E22" s="16" t="s">
        <v>202</v>
      </c>
      <c r="F22" s="17" t="s">
        <v>173</v>
      </c>
      <c r="G22" s="18" t="s">
        <v>184</v>
      </c>
    </row>
    <row r="23" spans="2:7">
      <c r="B23" s="1301"/>
      <c r="C23" s="1301"/>
      <c r="D23" s="25" t="s">
        <v>203</v>
      </c>
      <c r="E23" s="16" t="s">
        <v>172</v>
      </c>
      <c r="F23" s="26" t="s">
        <v>173</v>
      </c>
      <c r="G23" s="18" t="s">
        <v>174</v>
      </c>
    </row>
    <row r="24" spans="2:7">
      <c r="B24" s="1301"/>
      <c r="C24" s="1302"/>
      <c r="D24" s="27"/>
      <c r="E24" s="28"/>
      <c r="F24" s="29"/>
      <c r="G24" s="30"/>
    </row>
    <row r="25" spans="2:7">
      <c r="B25" s="1301"/>
      <c r="C25" s="1300" t="s">
        <v>204</v>
      </c>
      <c r="D25" s="15" t="s">
        <v>205</v>
      </c>
      <c r="E25" s="16"/>
      <c r="F25" s="17"/>
      <c r="G25" s="18" t="s">
        <v>174</v>
      </c>
    </row>
    <row r="26" spans="2:7">
      <c r="B26" s="1301"/>
      <c r="C26" s="1301"/>
      <c r="D26" s="15" t="s">
        <v>206</v>
      </c>
      <c r="E26" s="16"/>
      <c r="F26" s="17"/>
      <c r="G26" s="18" t="s">
        <v>174</v>
      </c>
    </row>
    <row r="27" spans="2:7">
      <c r="B27" s="1301"/>
      <c r="C27" s="1301"/>
      <c r="D27" s="15" t="s">
        <v>207</v>
      </c>
      <c r="E27" s="16"/>
      <c r="F27" s="17"/>
      <c r="G27" s="18" t="s">
        <v>174</v>
      </c>
    </row>
    <row r="28" spans="2:7">
      <c r="B28" s="1301"/>
      <c r="C28" s="1301"/>
      <c r="D28" s="15" t="s">
        <v>409</v>
      </c>
      <c r="E28" s="16"/>
      <c r="F28" s="17" t="s">
        <v>208</v>
      </c>
      <c r="G28" s="18" t="s">
        <v>174</v>
      </c>
    </row>
    <row r="29" spans="2:7">
      <c r="B29" s="1301"/>
      <c r="C29" s="1301"/>
      <c r="D29" s="15" t="s">
        <v>408</v>
      </c>
      <c r="E29" s="16" t="s">
        <v>209</v>
      </c>
      <c r="F29" s="17"/>
      <c r="G29" s="18" t="s">
        <v>174</v>
      </c>
    </row>
    <row r="30" spans="2:7">
      <c r="B30" s="1301"/>
      <c r="C30" s="1302"/>
      <c r="D30" s="15"/>
      <c r="E30" s="16"/>
      <c r="F30" s="17"/>
      <c r="G30" s="18"/>
    </row>
    <row r="31" spans="2:7">
      <c r="B31" s="1301"/>
      <c r="C31" s="1300" t="s">
        <v>100</v>
      </c>
      <c r="D31" s="31" t="s">
        <v>210</v>
      </c>
      <c r="E31" s="32"/>
      <c r="F31" s="33"/>
      <c r="G31" s="34" t="s">
        <v>174</v>
      </c>
    </row>
    <row r="32" spans="2:7">
      <c r="B32" s="1302"/>
      <c r="C32" s="1302"/>
      <c r="D32" s="35"/>
      <c r="E32" s="28"/>
      <c r="F32" s="36"/>
      <c r="G32" s="30"/>
    </row>
    <row r="33" spans="2:7">
      <c r="B33" s="1304" t="s">
        <v>211</v>
      </c>
      <c r="C33" s="1304" t="s">
        <v>211</v>
      </c>
      <c r="D33" s="15" t="s">
        <v>212</v>
      </c>
      <c r="E33" s="16"/>
      <c r="F33" s="17"/>
      <c r="G33" s="18" t="s">
        <v>174</v>
      </c>
    </row>
    <row r="34" spans="2:7">
      <c r="B34" s="1310"/>
      <c r="C34" s="1310"/>
      <c r="D34" s="15" t="s">
        <v>213</v>
      </c>
      <c r="E34" s="16" t="s">
        <v>214</v>
      </c>
      <c r="F34" s="17"/>
      <c r="G34" s="18" t="s">
        <v>174</v>
      </c>
    </row>
    <row r="35" spans="2:7">
      <c r="B35" s="1310"/>
      <c r="C35" s="1310"/>
      <c r="D35" s="15" t="s">
        <v>215</v>
      </c>
      <c r="E35" s="16" t="s">
        <v>216</v>
      </c>
      <c r="F35" s="17"/>
      <c r="G35" s="18" t="s">
        <v>174</v>
      </c>
    </row>
    <row r="36" spans="2:7">
      <c r="B36" s="1310"/>
      <c r="C36" s="1310"/>
      <c r="D36" s="15" t="s">
        <v>217</v>
      </c>
      <c r="E36" s="16" t="s">
        <v>218</v>
      </c>
      <c r="F36" s="17"/>
      <c r="G36" s="18" t="s">
        <v>174</v>
      </c>
    </row>
    <row r="37" spans="2:7">
      <c r="B37" s="1310"/>
      <c r="C37" s="1310"/>
      <c r="D37" s="15"/>
      <c r="E37" s="16"/>
      <c r="F37" s="29"/>
      <c r="G37" s="18"/>
    </row>
    <row r="38" spans="2:7">
      <c r="B38" s="1300" t="s">
        <v>219</v>
      </c>
      <c r="C38" s="1300" t="s">
        <v>219</v>
      </c>
      <c r="D38" s="31" t="s">
        <v>220</v>
      </c>
      <c r="E38" s="32"/>
      <c r="F38" s="17"/>
      <c r="G38" s="34" t="s">
        <v>174</v>
      </c>
    </row>
    <row r="39" spans="2:7">
      <c r="B39" s="1302"/>
      <c r="C39" s="1302"/>
      <c r="D39" s="37"/>
      <c r="E39" s="38"/>
      <c r="F39" s="29"/>
      <c r="G39" s="39"/>
    </row>
    <row r="40" spans="2:7">
      <c r="B40" s="1304" t="s">
        <v>221</v>
      </c>
      <c r="C40" s="1304" t="s">
        <v>221</v>
      </c>
      <c r="D40" s="40" t="s">
        <v>222</v>
      </c>
      <c r="E40" s="32"/>
      <c r="F40" s="41"/>
      <c r="G40" s="34" t="s">
        <v>174</v>
      </c>
    </row>
    <row r="41" spans="2:7">
      <c r="B41" s="1311"/>
      <c r="C41" s="1311"/>
      <c r="D41" s="15" t="s">
        <v>223</v>
      </c>
      <c r="E41" s="16"/>
      <c r="F41" s="42"/>
      <c r="G41" s="18" t="s">
        <v>174</v>
      </c>
    </row>
    <row r="42" spans="2:7">
      <c r="B42" s="1311"/>
      <c r="C42" s="1311"/>
      <c r="D42" s="15" t="s">
        <v>224</v>
      </c>
      <c r="E42" s="16"/>
      <c r="F42" s="43"/>
      <c r="G42" s="18" t="s">
        <v>184</v>
      </c>
    </row>
    <row r="43" spans="2:7">
      <c r="B43" s="1311"/>
      <c r="C43" s="1311"/>
      <c r="D43" s="15" t="s">
        <v>225</v>
      </c>
      <c r="E43" s="16"/>
      <c r="F43" s="17"/>
      <c r="G43" s="18" t="s">
        <v>174</v>
      </c>
    </row>
    <row r="44" spans="2:7">
      <c r="B44" s="1311"/>
      <c r="C44" s="1311"/>
      <c r="D44" s="15" t="s">
        <v>226</v>
      </c>
      <c r="E44" s="16"/>
      <c r="F44" s="17"/>
      <c r="G44" s="18" t="s">
        <v>194</v>
      </c>
    </row>
    <row r="45" spans="2:7">
      <c r="B45" s="1312"/>
      <c r="C45" s="1312"/>
      <c r="D45" s="15" t="s">
        <v>227</v>
      </c>
      <c r="E45" s="16" t="s">
        <v>188</v>
      </c>
      <c r="F45" s="17"/>
      <c r="G45" s="18" t="s">
        <v>184</v>
      </c>
    </row>
    <row r="46" spans="2:7">
      <c r="B46" s="1304" t="s">
        <v>228</v>
      </c>
      <c r="C46" s="1304" t="s">
        <v>228</v>
      </c>
      <c r="D46" s="1313" t="s">
        <v>229</v>
      </c>
      <c r="E46" s="1315"/>
      <c r="F46" s="1317"/>
      <c r="G46" s="1308" t="s">
        <v>174</v>
      </c>
    </row>
    <row r="47" spans="2:7">
      <c r="B47" s="1309"/>
      <c r="C47" s="1309"/>
      <c r="D47" s="1314"/>
      <c r="E47" s="1316"/>
      <c r="F47" s="1318"/>
      <c r="G47" s="1309"/>
    </row>
    <row r="48" spans="2:7">
      <c r="B48" s="1304" t="s">
        <v>230</v>
      </c>
      <c r="C48" s="1304" t="s">
        <v>230</v>
      </c>
      <c r="D48" s="1320" t="s">
        <v>231</v>
      </c>
      <c r="E48" s="16"/>
      <c r="F48" s="17"/>
      <c r="G48" s="1308" t="s">
        <v>174</v>
      </c>
    </row>
    <row r="49" spans="2:7">
      <c r="B49" s="1319"/>
      <c r="C49" s="1319"/>
      <c r="D49" s="1321"/>
      <c r="E49" s="16"/>
      <c r="F49" s="17"/>
      <c r="G49" s="1319"/>
    </row>
    <row r="50" spans="2:7">
      <c r="B50" s="1309"/>
      <c r="C50" s="1309"/>
      <c r="D50" s="1322"/>
      <c r="E50" s="28"/>
      <c r="F50" s="36"/>
      <c r="G50" s="1309"/>
    </row>
    <row r="51" spans="2:7">
      <c r="B51" s="1304" t="s">
        <v>232</v>
      </c>
      <c r="C51" s="1304" t="s">
        <v>30</v>
      </c>
      <c r="D51" s="44" t="s">
        <v>233</v>
      </c>
      <c r="E51" s="45"/>
      <c r="F51" s="46"/>
      <c r="G51" s="47" t="s">
        <v>174</v>
      </c>
    </row>
    <row r="52" spans="2:7" ht="18" customHeight="1">
      <c r="B52" s="1310"/>
      <c r="C52" s="1310"/>
      <c r="D52" s="48" t="s">
        <v>234</v>
      </c>
      <c r="E52" s="49"/>
      <c r="F52" s="50"/>
      <c r="G52" s="51" t="s">
        <v>174</v>
      </c>
    </row>
    <row r="53" spans="2:7">
      <c r="B53" s="1310"/>
      <c r="C53" s="1310"/>
      <c r="D53" s="48" t="s">
        <v>235</v>
      </c>
      <c r="E53" s="49"/>
      <c r="F53" s="50"/>
      <c r="G53" s="51" t="s">
        <v>236</v>
      </c>
    </row>
    <row r="54" spans="2:7" ht="32.25" customHeight="1">
      <c r="B54" s="1310"/>
      <c r="C54" s="1310"/>
      <c r="D54" s="48" t="s">
        <v>237</v>
      </c>
      <c r="E54" s="49"/>
      <c r="F54" s="50"/>
      <c r="G54" s="51" t="s">
        <v>174</v>
      </c>
    </row>
    <row r="55" spans="2:7">
      <c r="B55" s="52"/>
      <c r="C55" s="52"/>
      <c r="D55" s="53"/>
      <c r="E55" s="49"/>
      <c r="F55" s="54"/>
      <c r="G55" s="55"/>
    </row>
    <row r="56" spans="2:7">
      <c r="B56" s="1300" t="s">
        <v>93</v>
      </c>
      <c r="C56" s="1300" t="s">
        <v>93</v>
      </c>
      <c r="D56" s="56" t="s">
        <v>27</v>
      </c>
      <c r="E56" s="32"/>
      <c r="F56" s="41"/>
      <c r="G56" s="18" t="s">
        <v>174</v>
      </c>
    </row>
    <row r="57" spans="2:7">
      <c r="B57" s="1301"/>
      <c r="C57" s="1301"/>
      <c r="D57" s="19" t="s">
        <v>238</v>
      </c>
      <c r="E57" s="16"/>
      <c r="F57" s="17"/>
      <c r="G57" s="18" t="s">
        <v>174</v>
      </c>
    </row>
    <row r="58" spans="2:7">
      <c r="B58" s="1302"/>
      <c r="C58" s="1302"/>
      <c r="D58" s="57"/>
      <c r="E58" s="28"/>
      <c r="F58" s="36"/>
      <c r="G58" s="30"/>
    </row>
    <row r="59" spans="2:7">
      <c r="B59" s="1300" t="s">
        <v>239</v>
      </c>
      <c r="C59" s="1300" t="s">
        <v>239</v>
      </c>
      <c r="D59" s="1323" t="s">
        <v>240</v>
      </c>
      <c r="E59" s="1324"/>
      <c r="F59" s="1325"/>
      <c r="G59" s="34"/>
    </row>
    <row r="60" spans="2:7">
      <c r="B60" s="1302"/>
      <c r="C60" s="1302"/>
      <c r="D60" s="1326"/>
      <c r="E60" s="1326"/>
      <c r="F60" s="1327"/>
      <c r="G60" s="30"/>
    </row>
    <row r="61" spans="2:7">
      <c r="B61" s="11"/>
      <c r="C61" s="11"/>
      <c r="D61" s="58"/>
      <c r="E61" s="58"/>
      <c r="F61" s="58"/>
      <c r="G61" s="15"/>
    </row>
    <row r="62" spans="2:7">
      <c r="B62" s="59" t="s">
        <v>241</v>
      </c>
    </row>
    <row r="63" spans="2:7">
      <c r="B63" s="60" t="s">
        <v>400</v>
      </c>
    </row>
    <row r="64" spans="2:7">
      <c r="B64" s="10" t="s">
        <v>242</v>
      </c>
    </row>
  </sheetData>
  <sheetProtection selectLockedCells="1" selectUnlockedCells="1"/>
  <mergeCells count="32">
    <mergeCell ref="B56:B58"/>
    <mergeCell ref="C56:C58"/>
    <mergeCell ref="B59:B60"/>
    <mergeCell ref="C59:C60"/>
    <mergeCell ref="D59:F60"/>
    <mergeCell ref="B48:B50"/>
    <mergeCell ref="C48:C50"/>
    <mergeCell ref="D48:D50"/>
    <mergeCell ref="G48:G50"/>
    <mergeCell ref="B51:B54"/>
    <mergeCell ref="C51:C54"/>
    <mergeCell ref="G46:G47"/>
    <mergeCell ref="B33:B37"/>
    <mergeCell ref="C33:C37"/>
    <mergeCell ref="B38:B39"/>
    <mergeCell ref="C38:C39"/>
    <mergeCell ref="B40:B45"/>
    <mergeCell ref="C40:C45"/>
    <mergeCell ref="B46:B47"/>
    <mergeCell ref="C46:C47"/>
    <mergeCell ref="D46:D47"/>
    <mergeCell ref="E46:E47"/>
    <mergeCell ref="F46:F47"/>
    <mergeCell ref="B5:B32"/>
    <mergeCell ref="C5:C24"/>
    <mergeCell ref="C25:C30"/>
    <mergeCell ref="C31:C32"/>
    <mergeCell ref="B1:G1"/>
    <mergeCell ref="B3:B4"/>
    <mergeCell ref="C3:C4"/>
    <mergeCell ref="D3:F3"/>
    <mergeCell ref="G3:G4"/>
  </mergeCells>
  <phoneticPr fontId="2"/>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※注意事項</vt:lpstr>
      <vt:lpstr>事業報告書</vt:lpstr>
      <vt:lpstr>別紙1</vt:lpstr>
      <vt:lpstr>実績評価</vt:lpstr>
      <vt:lpstr>月別実績（1回目）</vt:lpstr>
      <vt:lpstr>月別実績（2回目）</vt:lpstr>
      <vt:lpstr>月別実績（3回目）</vt:lpstr>
      <vt:lpstr>未評価技術の導入評価</vt:lpstr>
      <vt:lpstr>設備・計量区分</vt:lpstr>
      <vt:lpstr>未評価技術等</vt:lpstr>
      <vt:lpstr>※注意事項!Print_Area</vt:lpstr>
      <vt:lpstr>'月別実績（1回目）'!Print_Area</vt:lpstr>
      <vt:lpstr>'月別実績（2回目）'!Print_Area</vt:lpstr>
      <vt:lpstr>'月別実績（3回目）'!Print_Area</vt:lpstr>
      <vt:lpstr>事業報告書!Print_Area</vt:lpstr>
      <vt:lpstr>実績評価!Print_Area</vt:lpstr>
      <vt:lpstr>別紙1!Print_Area</vt:lpstr>
      <vt:lpstr>未評価技術の導入評価!Print_Area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SANO</dc:creator>
  <cp:lastModifiedBy>浩聡 佐野</cp:lastModifiedBy>
  <cp:lastPrinted>2023-04-06T01:08:09Z</cp:lastPrinted>
  <dcterms:created xsi:type="dcterms:W3CDTF">2017-03-08T00:30:32Z</dcterms:created>
  <dcterms:modified xsi:type="dcterms:W3CDTF">2024-06-03T04:18:38Z</dcterms:modified>
</cp:coreProperties>
</file>